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审批参数" sheetId="2" state="visible" r:id="rId2"/>
    <sheet xmlns:r="http://schemas.openxmlformats.org/officeDocument/2006/relationships" name="合同台账" sheetId="3" state="visible" r:id="rId3"/>
    <sheet xmlns:r="http://schemas.openxmlformats.org/officeDocument/2006/relationships" name="偏离明细" sheetId="4" state="visible" r:id="rId4"/>
    <sheet xmlns:r="http://schemas.openxmlformats.org/officeDocument/2006/relationships" name="审批记录" sheetId="5" state="visible" r:id="rId5"/>
    <sheet xmlns:r="http://schemas.openxmlformats.org/officeDocument/2006/relationships" name="履约事项" sheetId="6" state="visible" r:id="rId6"/>
    <sheet xmlns:r="http://schemas.openxmlformats.org/officeDocument/2006/relationships" name="模拟案例" sheetId="7" state="visible" r:id="rId7"/>
    <sheet xmlns:r="http://schemas.openxmlformats.org/officeDocument/2006/relationships" name="试填核验" sheetId="8" state="visible" r:id="rId8"/>
  </sheets>
  <definedNames>
    <definedName name="_xlnm.Print_Area" localSheetId="0">'使用说明'!$A$1:$D$46</definedName>
    <definedName name="_xlnm.Print_Area" localSheetId="1">'审批参数'!$A$1:$D$38</definedName>
    <definedName name="_xlnm._FilterDatabase" localSheetId="2" hidden="1">'合同台账'!$A$4:$Z$104</definedName>
    <definedName name="_xlnm.Print_Area" localSheetId="2">'合同台账'!$A$1:$Z$6</definedName>
    <definedName name="_xlnm._FilterDatabase" localSheetId="3" hidden="1">'偏离明细'!$A$4:$N$34</definedName>
    <definedName name="_xlnm.Print_Area" localSheetId="3">'偏离明细'!$A$1:$N$6</definedName>
    <definedName name="_xlnm._FilterDatabase" localSheetId="4" hidden="1">'审批记录'!$A$4:$O$34</definedName>
    <definedName name="_xlnm.Print_Area" localSheetId="4">'审批记录'!$A$1:$O$6</definedName>
    <definedName name="_xlnm._FilterDatabase" localSheetId="5" hidden="1">'履约事项'!$A$4:$M$44</definedName>
    <definedName name="_xlnm.Print_Area" localSheetId="5">'履约事项'!$A$1:$M$19</definedName>
    <definedName name="_xlnm.Print_Area" localSheetId="6">'模拟案例'!$A$1:$F$41</definedName>
    <definedName name="_xlnm.Print_Area" localSheetId="7">'试填核验'!$A$1:$S$58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yyyy\-mm\-dd"/>
    <numFmt numFmtId="165" formatCode="yyyy-mm-dd h:mm:ss"/>
  </numFmts>
  <fonts count="2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Noto Sans CJK SC"/>
      <family val="2"/>
      <b val="1"/>
      <color rgb="FFFFFFFF"/>
      <sz val="16"/>
    </font>
    <font>
      <name val="Noto Sans CJK SC"/>
      <family val="2"/>
      <color rgb="FF595959"/>
      <sz val="9"/>
    </font>
    <font>
      <name val="微软雅黑"/>
      <charset val="1"/>
      <family val="0"/>
      <color rgb="FF595959"/>
      <sz val="9"/>
    </font>
    <font>
      <name val="Noto Sans CJK SC"/>
      <family val="2"/>
      <b val="1"/>
      <color rgb="FFFFFFFF"/>
      <sz val="11"/>
    </font>
    <font>
      <name val="Noto Sans CJK SC"/>
      <family val="2"/>
      <color rgb="FF1F1F1F"/>
      <sz val="10"/>
    </font>
    <font>
      <name val="Noto Sans CJK SC"/>
      <family val="2"/>
      <b val="1"/>
      <color rgb="FFFFFFFF"/>
      <sz val="9"/>
    </font>
    <font>
      <name val="微软雅黑"/>
      <charset val="1"/>
      <family val="0"/>
      <b val="1"/>
      <color rgb="FFFFFFFF"/>
      <sz val="9"/>
    </font>
    <font>
      <name val="微软雅黑"/>
      <charset val="1"/>
      <family val="0"/>
      <color rgb="FF1F1F1F"/>
      <sz val="9"/>
    </font>
    <font>
      <name val="Noto Sans CJK SC"/>
      <family val="2"/>
      <color rgb="FF1F1F1F"/>
      <sz val="9"/>
    </font>
    <font>
      <name val="微软雅黑"/>
      <charset val="1"/>
      <family val="0"/>
      <b val="1"/>
      <color rgb="FF1F1F1F"/>
      <sz val="9"/>
    </font>
    <font>
      <name val="Noto Sans CJK SC"/>
      <family val="2"/>
      <b val="1"/>
      <color rgb="FF1F1F1F"/>
      <sz val="9"/>
    </font>
    <font>
      <name val="微软雅黑"/>
      <charset val="1"/>
      <family val="0"/>
      <b val="1"/>
      <color rgb="FFC00000"/>
      <sz val="9"/>
    </font>
    <font>
      <name val="Noto Sans CJK SC"/>
      <family val="2"/>
      <b val="1"/>
      <color rgb="FFC00000"/>
      <sz val="10"/>
    </font>
    <font>
      <name val="微软雅黑"/>
      <charset val="1"/>
      <family val="0"/>
      <b val="1"/>
      <color rgb="FFC00000"/>
      <sz val="10"/>
    </font>
    <font>
      <name val="微软雅黑"/>
      <charset val="1"/>
      <family val="0"/>
      <b val="1"/>
      <color rgb="FFFFFFFF"/>
      <sz val="16"/>
    </font>
    <font>
      <name val="微软雅黑"/>
      <charset val="1"/>
      <family val="0"/>
      <b val="1"/>
      <color rgb="FFFFFFFF"/>
      <sz val="11"/>
    </font>
    <font>
      <name val="Noto Sans CJK SC"/>
      <family val="2"/>
      <b val="1"/>
      <color rgb="FFC00000"/>
      <sz val="9"/>
    </font>
    <font>
      <name val="Noto Sans CJK SC"/>
      <family val="2"/>
      <b val="1"/>
      <color rgb="FFFFFFFF"/>
      <sz val="10"/>
    </font>
  </fonts>
  <fills count="13">
    <fill>
      <patternFill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AF2F8"/>
        <bgColor rgb="FFEDEDED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EAF2F8"/>
      </patternFill>
    </fill>
    <fill>
      <patternFill patternType="solid">
        <fgColor rgb="FFDCE6F1"/>
        <bgColor rgb="FFEDEDED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AF2F8"/>
      </patternFill>
    </fill>
    <fill>
      <patternFill patternType="solid">
        <fgColor rgb="FFFCE4E4"/>
        <bgColor rgb="FFEDEDED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C6E0B4"/>
        <bgColor rgb="FFDCE6F1"/>
      </patternFill>
    </fill>
  </fills>
  <borders count="7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02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top" wrapText="1"/>
    </xf>
    <xf numFmtId="0" fontId="9" fillId="2" borderId="2" applyAlignment="1" pivotButton="0" quotePrefix="0" xfId="0">
      <alignment horizontal="center" vertical="center" wrapText="1"/>
    </xf>
    <xf numFmtId="0" fontId="11" fillId="5" borderId="2" applyAlignment="1" pivotButton="0" quotePrefix="0" xfId="0">
      <alignment horizontal="left" vertical="top" wrapText="1"/>
    </xf>
    <xf numFmtId="0" fontId="12" fillId="5" borderId="2" applyAlignment="1" pivotButton="0" quotePrefix="0" xfId="0">
      <alignment horizontal="left" vertical="top" wrapText="1"/>
    </xf>
    <xf numFmtId="0" fontId="11" fillId="3" borderId="2" applyAlignment="1" pivotButton="0" quotePrefix="0" xfId="0">
      <alignment horizontal="left" vertical="top" wrapText="1"/>
    </xf>
    <xf numFmtId="0" fontId="12" fillId="3" borderId="2" applyAlignment="1" pivotButton="0" quotePrefix="0" xfId="0">
      <alignment horizontal="left" vertical="top" wrapText="1"/>
    </xf>
    <xf numFmtId="0" fontId="13" fillId="6" borderId="2" applyAlignment="1" pivotButton="0" quotePrefix="0" xfId="0">
      <alignment horizontal="left" vertical="top" wrapText="1"/>
    </xf>
    <xf numFmtId="0" fontId="11" fillId="7" borderId="2" applyAlignment="1" pivotButton="0" quotePrefix="0" xfId="0">
      <alignment horizontal="left" vertical="top" wrapText="1"/>
    </xf>
    <xf numFmtId="0" fontId="14" fillId="7" borderId="2" applyAlignment="1" pivotButton="0" quotePrefix="0" xfId="0">
      <alignment horizontal="left" vertical="top" wrapText="1"/>
    </xf>
    <xf numFmtId="0" fontId="11" fillId="8" borderId="2" applyAlignment="1" pivotButton="0" quotePrefix="0" xfId="0">
      <alignment horizontal="left" vertical="top" wrapText="1"/>
    </xf>
    <xf numFmtId="0" fontId="14" fillId="8" borderId="2" applyAlignment="1" pivotButton="0" quotePrefix="0" xfId="0">
      <alignment horizontal="left" vertical="top" wrapText="1"/>
    </xf>
    <xf numFmtId="0" fontId="11" fillId="9" borderId="2" applyAlignment="1" pivotButton="0" quotePrefix="0" xfId="0">
      <alignment horizontal="left" vertical="top" wrapText="1"/>
    </xf>
    <xf numFmtId="0" fontId="14" fillId="9" borderId="2" applyAlignment="1" pivotButton="0" quotePrefix="0" xfId="0">
      <alignment horizontal="left" vertical="top" wrapText="1"/>
    </xf>
    <xf numFmtId="0" fontId="11" fillId="10" borderId="2" applyAlignment="1" pivotButton="0" quotePrefix="0" xfId="0">
      <alignment horizontal="left" vertical="top" wrapText="1"/>
    </xf>
    <xf numFmtId="0" fontId="14" fillId="10" borderId="2" applyAlignment="1" pivotButton="0" quotePrefix="0" xfId="0">
      <alignment horizontal="left" vertical="top" wrapText="1"/>
    </xf>
    <xf numFmtId="0" fontId="15" fillId="11" borderId="2" applyAlignment="1" pivotButton="0" quotePrefix="0" xfId="0">
      <alignment horizontal="center" vertical="top" wrapText="1"/>
    </xf>
    <xf numFmtId="0" fontId="14" fillId="11" borderId="2" applyAlignment="1" pivotButton="0" quotePrefix="0" xfId="0">
      <alignment horizontal="left" vertical="top" wrapText="1"/>
    </xf>
    <xf numFmtId="0" fontId="16" fillId="9" borderId="1" applyAlignment="1" pivotButton="0" quotePrefix="0" xfId="0">
      <alignment horizontal="left" vertical="top" wrapText="1"/>
    </xf>
    <xf numFmtId="0" fontId="12" fillId="3" borderId="1" applyAlignment="1" pivotButton="0" quotePrefix="0" xfId="0">
      <alignment horizontal="left" vertical="top" wrapText="1"/>
    </xf>
    <xf numFmtId="0" fontId="14" fillId="6" borderId="2" applyAlignment="1" pivotButton="0" quotePrefix="0" xfId="0">
      <alignment horizontal="left" vertical="top" wrapText="1"/>
    </xf>
    <xf numFmtId="164" fontId="13" fillId="7" borderId="2" applyAlignment="1" pivotButton="0" quotePrefix="0" xfId="0">
      <alignment horizontal="left" vertical="top" wrapText="1"/>
    </xf>
    <xf numFmtId="0" fontId="13" fillId="7" borderId="2" applyAlignment="1" pivotButton="0" quotePrefix="0" xfId="0">
      <alignment horizontal="left" vertical="top" wrapText="1"/>
    </xf>
    <xf numFmtId="4" fontId="13" fillId="7" borderId="2" applyAlignment="1" pivotButton="0" quotePrefix="0" xfId="0">
      <alignment horizontal="left" vertical="top" wrapText="1"/>
    </xf>
    <xf numFmtId="10" fontId="13" fillId="7" borderId="2" applyAlignment="1" pivotButton="0" quotePrefix="0" xfId="0">
      <alignment horizontal="left" vertical="top" wrapText="1"/>
    </xf>
    <xf numFmtId="0" fontId="12" fillId="7" borderId="2" applyAlignment="1" pivotButton="0" quotePrefix="0" xfId="0">
      <alignment horizontal="left" vertical="top" wrapText="1"/>
    </xf>
    <xf numFmtId="4" fontId="11" fillId="7" borderId="2" applyAlignment="1" pivotButton="0" quotePrefix="0" xfId="0">
      <alignment horizontal="left" vertical="top" wrapText="1"/>
    </xf>
    <xf numFmtId="4" fontId="11" fillId="8" borderId="2" applyAlignment="1" pivotButton="0" quotePrefix="0" xfId="0">
      <alignment horizontal="left" vertical="top" wrapText="1"/>
    </xf>
    <xf numFmtId="1" fontId="11" fillId="7" borderId="2" applyAlignment="1" pivotButton="0" quotePrefix="0" xfId="0">
      <alignment horizontal="left" vertical="top" wrapText="1"/>
    </xf>
    <xf numFmtId="10" fontId="11" fillId="7" borderId="2" applyAlignment="1" pivotButton="0" quotePrefix="0" xfId="0">
      <alignment horizontal="left" vertical="top" wrapText="1"/>
    </xf>
    <xf numFmtId="0" fontId="14" fillId="5" borderId="2" applyAlignment="1" pivotButton="0" quotePrefix="0" xfId="0">
      <alignment horizontal="left" vertical="top" wrapText="1"/>
    </xf>
    <xf numFmtId="0" fontId="12" fillId="8" borderId="2" applyAlignment="1" pivotButton="0" quotePrefix="0" xfId="0">
      <alignment horizontal="left" vertical="top" wrapText="1"/>
    </xf>
    <xf numFmtId="0" fontId="12" fillId="9" borderId="2" applyAlignment="1" pivotButton="0" quotePrefix="0" xfId="0">
      <alignment horizontal="left" vertical="top" wrapText="1"/>
    </xf>
    <xf numFmtId="0" fontId="13" fillId="5" borderId="2" applyAlignment="1" pivotButton="0" quotePrefix="0" xfId="0">
      <alignment horizontal="left" vertical="top" wrapText="1"/>
    </xf>
    <xf numFmtId="164" fontId="11" fillId="7" borderId="2" applyAlignment="1" pivotButton="0" quotePrefix="0" xfId="0">
      <alignment horizontal="left" vertical="top" wrapText="1"/>
    </xf>
    <xf numFmtId="0" fontId="12" fillId="9" borderId="1" applyAlignment="1" pivotButton="0" quotePrefix="0" xfId="0">
      <alignment horizontal="left" vertical="top" wrapText="1"/>
    </xf>
    <xf numFmtId="0" fontId="19" fillId="4" borderId="0" applyAlignment="1" pivotButton="0" quotePrefix="0" xfId="0">
      <alignment horizontal="left" vertical="center"/>
    </xf>
    <xf numFmtId="0" fontId="20" fillId="9" borderId="2" applyAlignment="1" pivotButton="0" quotePrefix="0" xfId="0">
      <alignment horizontal="left" vertical="top" wrapText="1"/>
    </xf>
    <xf numFmtId="0" fontId="21" fillId="4" borderId="0" applyAlignment="1" pivotButton="0" quotePrefix="0" xfId="0">
      <alignment horizontal="left" vertical="center"/>
    </xf>
    <xf numFmtId="0" fontId="14" fillId="12" borderId="2" applyAlignment="1" pivotButton="0" quotePrefix="0" xfId="0">
      <alignment horizontal="left" vertical="top" wrapText="1"/>
    </xf>
    <xf numFmtId="0" fontId="13" fillId="8" borderId="2" applyAlignment="1" pivotButton="0" quotePrefix="0" xfId="0">
      <alignment horizontal="left" vertical="top" wrapText="1"/>
    </xf>
    <xf numFmtId="4" fontId="13" fillId="8" borderId="2" applyAlignment="1" pivotButton="0" quotePrefix="0" xfId="0">
      <alignment horizontal="left" vertical="top" wrapText="1"/>
    </xf>
    <xf numFmtId="4" fontId="11" fillId="5" borderId="2" applyAlignment="1" pivotButton="0" quotePrefix="0" xfId="0">
      <alignment horizontal="left" vertical="top" wrapText="1"/>
    </xf>
    <xf numFmtId="10" fontId="11" fillId="8" borderId="2" applyAlignment="1" pivotButton="0" quotePrefix="0" xfId="0">
      <alignment horizontal="left" vertical="top" wrapText="1"/>
    </xf>
    <xf numFmtId="1" fontId="11" fillId="8" borderId="2" applyAlignment="1" pivotButton="0" quotePrefix="0" xfId="0">
      <alignment horizontal="left" vertical="top" wrapText="1"/>
    </xf>
    <xf numFmtId="164" fontId="11" fillId="8" borderId="2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9" fillId="2" borderId="2" applyAlignment="1" pivotButton="0" quotePrefix="0" xfId="0">
      <alignment horizontal="center" vertical="center" wrapText="1"/>
    </xf>
    <xf numFmtId="0" fontId="11" fillId="5" borderId="2" applyAlignment="1" pivotButton="0" quotePrefix="0" xfId="0">
      <alignment horizontal="left" vertical="top" wrapText="1"/>
    </xf>
    <xf numFmtId="0" fontId="12" fillId="5" borderId="2" applyAlignment="1" pivotButton="0" quotePrefix="0" xfId="0">
      <alignment horizontal="left" vertical="top" wrapText="1"/>
    </xf>
    <xf numFmtId="0" fontId="11" fillId="3" borderId="2" applyAlignment="1" pivotButton="0" quotePrefix="0" xfId="0">
      <alignment horizontal="left" vertical="top" wrapText="1"/>
    </xf>
    <xf numFmtId="0" fontId="12" fillId="3" borderId="2" applyAlignment="1" pivotButton="0" quotePrefix="0" xfId="0">
      <alignment horizontal="left" vertical="top" wrapText="1"/>
    </xf>
    <xf numFmtId="0" fontId="13" fillId="6" borderId="2" applyAlignment="1" pivotButton="0" quotePrefix="0" xfId="0">
      <alignment horizontal="left" vertical="top" wrapText="1"/>
    </xf>
    <xf numFmtId="0" fontId="0" fillId="0" borderId="6" pivotButton="0" quotePrefix="0" xfId="0"/>
    <xf numFmtId="0" fontId="11" fillId="7" borderId="2" applyAlignment="1" pivotButton="0" quotePrefix="0" xfId="0">
      <alignment horizontal="left" vertical="top" wrapText="1"/>
    </xf>
    <xf numFmtId="0" fontId="14" fillId="7" borderId="2" applyAlignment="1" pivotButton="0" quotePrefix="0" xfId="0">
      <alignment horizontal="left" vertical="top" wrapText="1"/>
    </xf>
    <xf numFmtId="0" fontId="11" fillId="8" borderId="2" applyAlignment="1" pivotButton="0" quotePrefix="0" xfId="0">
      <alignment horizontal="left" vertical="top" wrapText="1"/>
    </xf>
    <xf numFmtId="0" fontId="14" fillId="8" borderId="2" applyAlignment="1" pivotButton="0" quotePrefix="0" xfId="0">
      <alignment horizontal="left" vertical="top" wrapText="1"/>
    </xf>
    <xf numFmtId="0" fontId="11" fillId="9" borderId="2" applyAlignment="1" pivotButton="0" quotePrefix="0" xfId="0">
      <alignment horizontal="left" vertical="top" wrapText="1"/>
    </xf>
    <xf numFmtId="0" fontId="14" fillId="9" borderId="2" applyAlignment="1" pivotButton="0" quotePrefix="0" xfId="0">
      <alignment horizontal="left" vertical="top" wrapText="1"/>
    </xf>
    <xf numFmtId="0" fontId="11" fillId="10" borderId="2" applyAlignment="1" pivotButton="0" quotePrefix="0" xfId="0">
      <alignment horizontal="left" vertical="top" wrapText="1"/>
    </xf>
    <xf numFmtId="0" fontId="14" fillId="10" borderId="2" applyAlignment="1" pivotButton="0" quotePrefix="0" xfId="0">
      <alignment horizontal="left" vertical="top" wrapText="1"/>
    </xf>
    <xf numFmtId="0" fontId="15" fillId="11" borderId="2" applyAlignment="1" pivotButton="0" quotePrefix="0" xfId="0">
      <alignment horizontal="center" vertical="top" wrapText="1"/>
    </xf>
    <xf numFmtId="0" fontId="14" fillId="11" borderId="2" applyAlignment="1" pivotButton="0" quotePrefix="0" xfId="0">
      <alignment horizontal="left" vertical="top" wrapText="1"/>
    </xf>
    <xf numFmtId="0" fontId="16" fillId="9" borderId="1" applyAlignment="1" pivotButton="0" quotePrefix="0" xfId="0">
      <alignment horizontal="left" vertical="top" wrapText="1"/>
    </xf>
    <xf numFmtId="0" fontId="12" fillId="3" borderId="1" applyAlignment="1" pivotButton="0" quotePrefix="0" xfId="0">
      <alignment horizontal="left" vertical="top" wrapText="1"/>
    </xf>
    <xf numFmtId="0" fontId="14" fillId="6" borderId="2" applyAlignment="1" pivotButton="0" quotePrefix="0" xfId="0">
      <alignment horizontal="left" vertical="top" wrapText="1"/>
    </xf>
    <xf numFmtId="164" fontId="13" fillId="7" borderId="2" applyAlignment="1" pivotButton="0" quotePrefix="0" xfId="0">
      <alignment horizontal="left" vertical="top" wrapText="1"/>
    </xf>
    <xf numFmtId="0" fontId="13" fillId="7" borderId="2" applyAlignment="1" pivotButton="0" quotePrefix="0" xfId="0">
      <alignment horizontal="left" vertical="top" wrapText="1"/>
    </xf>
    <xf numFmtId="4" fontId="13" fillId="7" borderId="2" applyAlignment="1" pivotButton="0" quotePrefix="0" xfId="0">
      <alignment horizontal="left" vertical="top" wrapText="1"/>
    </xf>
    <xf numFmtId="10" fontId="13" fillId="7" borderId="2" applyAlignment="1" pivotButton="0" quotePrefix="0" xfId="0">
      <alignment horizontal="left" vertical="top" wrapText="1"/>
    </xf>
    <xf numFmtId="0" fontId="12" fillId="7" borderId="2" applyAlignment="1" pivotButton="0" quotePrefix="0" xfId="0">
      <alignment horizontal="left" vertical="top" wrapText="1"/>
    </xf>
    <xf numFmtId="4" fontId="11" fillId="7" borderId="2" applyAlignment="1" pivotButton="0" quotePrefix="0" xfId="0">
      <alignment horizontal="left" vertical="top" wrapText="1"/>
    </xf>
    <xf numFmtId="4" fontId="11" fillId="8" borderId="2" applyAlignment="1" pivotButton="0" quotePrefix="0" xfId="0">
      <alignment horizontal="left" vertical="top" wrapText="1"/>
    </xf>
    <xf numFmtId="1" fontId="11" fillId="7" borderId="2" applyAlignment="1" pivotButton="0" quotePrefix="0" xfId="0">
      <alignment horizontal="left" vertical="top" wrapText="1"/>
    </xf>
    <xf numFmtId="10" fontId="11" fillId="7" borderId="2" applyAlignment="1" pivotButton="0" quotePrefix="0" xfId="0">
      <alignment horizontal="left" vertical="top" wrapText="1"/>
    </xf>
    <xf numFmtId="0" fontId="14" fillId="5" borderId="2" applyAlignment="1" pivotButton="0" quotePrefix="0" xfId="0">
      <alignment horizontal="left" vertical="top" wrapText="1"/>
    </xf>
    <xf numFmtId="0" fontId="12" fillId="8" borderId="2" applyAlignment="1" pivotButton="0" quotePrefix="0" xfId="0">
      <alignment horizontal="left" vertical="top" wrapText="1"/>
    </xf>
    <xf numFmtId="0" fontId="12" fillId="9" borderId="2" applyAlignment="1" pivotButton="0" quotePrefix="0" xfId="0">
      <alignment horizontal="left" vertical="top" wrapText="1"/>
    </xf>
    <xf numFmtId="0" fontId="13" fillId="5" borderId="2" applyAlignment="1" pivotButton="0" quotePrefix="0" xfId="0">
      <alignment horizontal="left" vertical="top" wrapText="1"/>
    </xf>
    <xf numFmtId="164" fontId="11" fillId="7" borderId="2" applyAlignment="1" pivotButton="0" quotePrefix="0" xfId="0">
      <alignment horizontal="left" vertical="top" wrapText="1"/>
    </xf>
    <xf numFmtId="165" fontId="11" fillId="5" borderId="2" applyAlignment="1" pivotButton="0" quotePrefix="0" xfId="0">
      <alignment horizontal="left" vertical="top" wrapText="1"/>
    </xf>
    <xf numFmtId="0" fontId="12" fillId="9" borderId="1" applyAlignment="1" pivotButton="0" quotePrefix="0" xfId="0">
      <alignment horizontal="left" vertical="top" wrapText="1"/>
    </xf>
    <xf numFmtId="0" fontId="19" fillId="4" borderId="0" applyAlignment="1" pivotButton="0" quotePrefix="0" xfId="0">
      <alignment horizontal="left" vertical="center"/>
    </xf>
    <xf numFmtId="0" fontId="20" fillId="9" borderId="2" applyAlignment="1" pivotButton="0" quotePrefix="0" xfId="0">
      <alignment horizontal="left" vertical="top" wrapText="1"/>
    </xf>
    <xf numFmtId="0" fontId="21" fillId="4" borderId="0" applyAlignment="1" pivotButton="0" quotePrefix="0" xfId="0">
      <alignment horizontal="left" vertical="center"/>
    </xf>
    <xf numFmtId="0" fontId="14" fillId="12" borderId="2" applyAlignment="1" pivotButton="0" quotePrefix="0" xfId="0">
      <alignment horizontal="left" vertical="top" wrapText="1"/>
    </xf>
    <xf numFmtId="0" fontId="13" fillId="8" borderId="2" applyAlignment="1" pivotButton="0" quotePrefix="0" xfId="0">
      <alignment horizontal="left" vertical="top" wrapText="1"/>
    </xf>
    <xf numFmtId="4" fontId="13" fillId="8" borderId="2" applyAlignment="1" pivotButton="0" quotePrefix="0" xfId="0">
      <alignment horizontal="left" vertical="top" wrapText="1"/>
    </xf>
    <xf numFmtId="4" fontId="11" fillId="5" borderId="2" applyAlignment="1" pivotButton="0" quotePrefix="0" xfId="0">
      <alignment horizontal="left" vertical="top" wrapText="1"/>
    </xf>
    <xf numFmtId="10" fontId="11" fillId="8" borderId="2" applyAlignment="1" pivotButton="0" quotePrefix="0" xfId="0">
      <alignment horizontal="left" vertical="top" wrapText="1"/>
    </xf>
    <xf numFmtId="1" fontId="11" fillId="8" borderId="2" applyAlignment="1" pivotButton="0" quotePrefix="0" xfId="0">
      <alignment horizontal="left" vertical="top" wrapText="1"/>
    </xf>
    <xf numFmtId="164" fontId="11" fillId="8" borderId="2" applyAlignment="1" pivotButton="0" quotePrefix="0" xfId="0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7">
    <dxf>
      <fill>
        <patternFill patternType="solid">
          <fgColor rgb="FF1F4E79"/>
          <bgColor rgb="FF000000"/>
        </patternFill>
      </fill>
    </dxf>
    <dxf>
      <fill>
        <patternFill patternType="solid">
          <fgColor rgb="FFFFE6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ont>
        <name val="微软雅黑"/>
        <charset val="1"/>
        <family val="0"/>
        <b val="1"/>
        <color rgb="FFC00000"/>
        <sz val="9"/>
      </font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C6E0B4"/>
        </patternFill>
      </fill>
    </dxf>
    <dxf>
      <font>
        <name val="微软雅黑"/>
        <charset val="1"/>
        <family val="0"/>
        <b val="1"/>
        <color rgb="FFC00000"/>
        <sz val="9"/>
      </font>
      <fill>
        <patternFill>
          <bgColor rgb="FFFCE4E4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FCE4E4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8CBAD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7030A0"/>
      <rgbColor rgb="FFFFF2CC"/>
      <rgbColor rgb="FFEAF2F8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DEDED"/>
      <rgbColor rgb="FFFFE699"/>
      <rgbColor rgb="FFFCE4E4"/>
      <rgbColor rgb="FFFF99CC"/>
      <rgbColor rgb="FFCC99FF"/>
      <rgbColor rgb="FFF8CBAD"/>
      <rgbColor rgb="FF2E75B6"/>
      <rgbColor rgb="FF33CCCC"/>
      <rgbColor rgb="FF99CC00"/>
      <rgbColor rgb="FFFFCC00"/>
      <rgbColor rgb="FFBF8F00"/>
      <rgbColor rgb="FFC55A11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1F1F1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1F4E79"/>
    <outlinePr summaryBelow="1" summaryRight="1"/>
    <pageSetUpPr fitToPage="1"/>
  </sheetPr>
  <dimension ref="A1:D46"/>
  <sheetViews>
    <sheetView showFormulas="0" showGridLines="1" showRowColHeaders="1" showZeros="1" rightToLeft="0" tabSelected="1" showOutlineSymbols="1" defaultGridColor="1" view="normal" topLeftCell="A1" colorId="64" zoomScale="90" zoomScaleNormal="9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10" customWidth="1" style="49" min="1" max="1"/>
    <col width="14" customWidth="1" style="49" min="2" max="2"/>
    <col width="62" customWidth="1" style="49" min="3" max="3"/>
    <col width="24" customWidth="1" style="49" min="4" max="4"/>
  </cols>
  <sheetData>
    <row r="1" ht="33.75" customHeight="1" s="50">
      <c r="A1" s="51" t="inlineStr">
        <is>
          <t>合同审批台账与模板使用说明</t>
        </is>
      </c>
    </row>
    <row r="2" ht="27.75" customHeight="1" s="50">
      <c r="A2" s="52" t="inlineStr">
        <is>
          <t>版本 SIM-REGISTER-v0.1 · 修订 2026-10-29 · 全部数据为模拟，不构成法律意见</t>
        </is>
      </c>
    </row>
    <row r="4" ht="24" customHeight="1" s="50">
      <c r="A4" s="53" t="inlineStr">
        <is>
          <t>一、这个工作簿解决什么问题</t>
        </is>
      </c>
    </row>
    <row r="5" ht="48" customHeight="1" s="50">
      <c r="A5" s="54" t="inlineStr">
        <is>
          <t>把“模板选用—偏离登记—审批路由—签署授权—履约提醒”放在同一套可复现的记录里。工作簿只提供路由建议和提醒，不生成批准、不代替法务审查、不证明对外签署权限。</t>
        </is>
      </c>
      <c r="B5" s="55" t="n"/>
      <c r="C5" s="55" t="n"/>
      <c r="D5" s="55" t="n"/>
    </row>
    <row r="7" ht="24" customHeight="1" s="50">
      <c r="A7" s="53" t="inlineStr">
        <is>
          <t>二、八个工作表</t>
        </is>
      </c>
    </row>
    <row r="8" ht="39.75" customHeight="1" s="50">
      <c r="A8" s="56" t="inlineStr">
        <is>
          <t>序号</t>
        </is>
      </c>
      <c r="B8" s="56" t="inlineStr">
        <is>
          <t>工作表</t>
        </is>
      </c>
      <c r="C8" s="56" t="inlineStr">
        <is>
          <t>用途</t>
        </is>
      </c>
      <c r="D8" s="56" t="inlineStr">
        <is>
          <t>输入/公式</t>
        </is>
      </c>
    </row>
    <row r="9" ht="30" customHeight="1" s="50">
      <c r="A9" s="57" t="inlineStr">
        <is>
          <t>1</t>
        </is>
      </c>
      <c r="B9" s="58" t="inlineStr">
        <is>
          <t>使用说明</t>
        </is>
      </c>
      <c r="C9" s="58" t="inlineStr">
        <is>
          <t>模拟声明、填写顺序、字段解释、人工判断边界和版本。</t>
        </is>
      </c>
      <c r="D9" s="58" t="inlineStr">
        <is>
          <t>阅读</t>
        </is>
      </c>
    </row>
    <row r="10" ht="30" customHeight="1" s="50">
      <c r="A10" s="59" t="inlineStr">
        <is>
          <t>2</t>
        </is>
      </c>
      <c r="B10" s="60" t="inlineStr">
        <is>
          <t>审批参数</t>
        </is>
      </c>
      <c r="C10" s="60" t="inlineStr">
        <is>
          <t>金额档位、预付款线、期限线、提醒提前量、角色映射、评估日期。</t>
        </is>
      </c>
      <c r="D10" s="60" t="inlineStr">
        <is>
          <t>输入（集中维护）</t>
        </is>
      </c>
    </row>
    <row r="11" ht="30" customHeight="1" s="50">
      <c r="A11" s="57" t="inlineStr">
        <is>
          <t>3</t>
        </is>
      </c>
      <c r="B11" s="58" t="inlineStr">
        <is>
          <t>合同台账</t>
        </is>
      </c>
      <c r="C11" s="58" t="inlineStr">
        <is>
          <t>一份合同一行；金额口径、累计承诺、模板/版本、路由建议和下一步。</t>
        </is>
      </c>
      <c r="D11" s="58" t="inlineStr">
        <is>
          <t>输入 + 公式</t>
        </is>
      </c>
    </row>
    <row r="12" ht="30" customHeight="1" s="50">
      <c r="A12" s="59" t="inlineStr">
        <is>
          <t>4</t>
        </is>
      </c>
      <c r="B12" s="60" t="inlineStr">
        <is>
          <t>偏离明细</t>
        </is>
      </c>
      <c r="C12" s="60" t="inlineStr">
        <is>
          <t>一条偏离一行；基准文字、对方要求、最终文字、影响、补偿和审批。</t>
        </is>
      </c>
      <c r="D12" s="60" t="inlineStr">
        <is>
          <t>输入</t>
        </is>
      </c>
    </row>
    <row r="13" ht="30" customHeight="1" s="50">
      <c r="A13" s="57" t="inlineStr">
        <is>
          <t>5</t>
        </is>
      </c>
      <c r="B13" s="58" t="inlineStr">
        <is>
          <t>审批记录</t>
        </is>
      </c>
      <c r="C13" s="58" t="inlineStr">
        <is>
          <t>业务、法务、财务、升级、签署授权核验；必须绑定合同版本。</t>
        </is>
      </c>
      <c r="D13" s="58" t="inlineStr">
        <is>
          <t>输入 + 版本校验公式</t>
        </is>
      </c>
    </row>
    <row r="14" ht="30" customHeight="1" s="50">
      <c r="A14" s="59" t="inlineStr">
        <is>
          <t>6</t>
        </is>
      </c>
      <c r="B14" s="60" t="inlineStr">
        <is>
          <t>履约事项</t>
        </is>
      </c>
      <c r="C14" s="60" t="inlineStr">
        <is>
          <t>一项义务一行；交付、验收、付款、续约、返还销毁及逾期提醒。</t>
        </is>
      </c>
      <c r="D14" s="60" t="inlineStr">
        <is>
          <t>输入 + 提醒公式</t>
        </is>
      </c>
    </row>
    <row r="15" ht="30" customHeight="1" s="50">
      <c r="A15" s="57" t="inlineStr">
        <is>
          <t>7</t>
        </is>
      </c>
      <c r="B15" s="58" t="inlineStr">
        <is>
          <t>模拟案例</t>
        </is>
      </c>
      <c r="C15" s="58" t="inlineStr">
        <is>
          <t>两例演练的输入、跨表对应关系和金额核对；全部标注模拟。</t>
        </is>
      </c>
      <c r="D15" s="58" t="inlineStr">
        <is>
          <t>查看 + 公式</t>
        </is>
      </c>
    </row>
    <row r="16" ht="30" customHeight="1" s="50">
      <c r="A16" s="59" t="inlineStr">
        <is>
          <t>8</t>
        </is>
      </c>
      <c r="B16" s="60" t="inlineStr">
        <is>
          <t>试填核验</t>
        </is>
      </c>
      <c r="C16" s="60" t="inlineStr">
        <is>
          <t>金额/比例/期限边界、异常输入、提醒公式和付款合计的预期值与实测值。</t>
        </is>
      </c>
      <c r="D16" s="60" t="inlineStr">
        <is>
          <t>公式自动校验</t>
        </is>
      </c>
    </row>
    <row r="19" ht="24" customHeight="1" s="50">
      <c r="A19" s="53" t="inlineStr">
        <is>
          <t>三、填写顺序</t>
        </is>
      </c>
    </row>
    <row r="20" ht="33.75" customHeight="1" s="50">
      <c r="A20" s="61" t="inlineStr">
        <is>
          <t>1. 参数</t>
        </is>
      </c>
      <c r="B20" s="58" t="inlineStr">
        <is>
          <t>先确认“审批参数”的评估日期、金额线、预付款线、期限线和角色映射。参数变化后，台账和试填核验应重算。</t>
        </is>
      </c>
      <c r="C20" s="55" t="n"/>
      <c r="D20" s="62" t="n"/>
    </row>
    <row r="21" ht="33.75" customHeight="1" s="50">
      <c r="A21" s="61" t="inlineStr">
        <is>
          <t>2. 台账</t>
        </is>
      </c>
      <c r="B21" s="58" t="inlineStr">
        <is>
          <t>登记合同编号、项目编号、主体、角色、类型、金额口径、期限、预付款、模板和合同版本。编号不得重复。</t>
        </is>
      </c>
      <c r="C21" s="55" t="n"/>
      <c r="D21" s="62" t="n"/>
    </row>
    <row r="22" ht="33.75" customHeight="1" s="50">
      <c r="A22" s="61" t="inlineStr">
        <is>
          <t>3. 偏离</t>
        </is>
      </c>
      <c r="B22" s="58" t="inlineStr">
        <is>
          <t>只登记 B/C 类操作：采用备选条款或实质偏离。A 类填空不登记为偏离，但在台账记录填写值。</t>
        </is>
      </c>
      <c r="C22" s="55" t="n"/>
      <c r="D22" s="62" t="n"/>
    </row>
    <row r="23" ht="33.75" customHeight="1" s="50">
      <c r="A23" s="61" t="inlineStr">
        <is>
          <t>4. 审批</t>
        </is>
      </c>
      <c r="B23" s="58" t="inlineStr">
        <is>
          <t>按路由完成业务、法务、财务和升级审批；签署授权单独核验；审批记录必须绑定最终合同版本。</t>
        </is>
      </c>
      <c r="C23" s="55" t="n"/>
      <c r="D23" s="62" t="n"/>
    </row>
    <row r="24" ht="33.75" customHeight="1" s="50">
      <c r="A24" s="61" t="inlineStr">
        <is>
          <t>5. 履约</t>
        </is>
      </c>
      <c r="B24" s="58" t="inlineStr">
        <is>
          <t>按“一项义务一行”登记交付、验收、付款、续约通知、返还销毁；完成事项不再显示逾期。</t>
        </is>
      </c>
      <c r="C24" s="55" t="n"/>
      <c r="D24" s="62" t="n"/>
    </row>
    <row r="25" ht="33.75" customHeight="1" s="50">
      <c r="A25" s="61" t="inlineStr">
        <is>
          <t>6. 复算</t>
        </is>
      </c>
      <c r="B25" s="58" t="inlineStr">
        <is>
          <t>在“试填核验”查看通过/需复核；修改参数后，先重设预期值，再重新验证。</t>
        </is>
      </c>
      <c r="C25" s="55" t="n"/>
      <c r="D25" s="62" t="n"/>
    </row>
    <row r="27" ht="24" customHeight="1" s="50">
      <c r="A27" s="53" t="inlineStr">
        <is>
          <t>四、输入与公式</t>
        </is>
      </c>
    </row>
    <row r="28" ht="25.5" customHeight="1" s="50">
      <c r="A28" s="63" t="n"/>
      <c r="B28" s="64" t="inlineStr">
        <is>
          <t>黄色单元格</t>
        </is>
      </c>
      <c r="C28" s="58" t="inlineStr">
        <is>
          <t>需要人工输入或选择；不要留空关键字段。</t>
        </is>
      </c>
      <c r="D28" s="62" t="n"/>
    </row>
    <row r="29" ht="25.5" customHeight="1" s="50">
      <c r="A29" s="65" t="n"/>
      <c r="B29" s="66" t="inlineStr">
        <is>
          <t>灰色单元格</t>
        </is>
      </c>
      <c r="C29" s="58" t="inlineStr">
        <is>
          <t>公式或系统生成；不要手工覆盖，否则路由和提醒会失真。</t>
        </is>
      </c>
      <c r="D29" s="62" t="n"/>
    </row>
    <row r="30" ht="25.5" customHeight="1" s="50">
      <c r="A30" s="67" t="n"/>
      <c r="B30" s="68" t="inlineStr">
        <is>
          <t>红色“模拟”</t>
        </is>
      </c>
      <c r="C30" s="58" t="inlineStr">
        <is>
          <t>模拟数据标识；不得把模拟记录当作真实签署或真实审批。</t>
        </is>
      </c>
      <c r="D30" s="62" t="n"/>
    </row>
    <row r="31" ht="25.5" customHeight="1" s="50">
      <c r="A31" s="69" t="n"/>
      <c r="B31" s="70" t="inlineStr">
        <is>
          <t>红色/橙色提示</t>
        </is>
      </c>
      <c r="C31" s="58" t="inlineStr">
        <is>
          <t>错误、待补充、人工判断、R3 或逾期；按“下一步”处理。</t>
        </is>
      </c>
      <c r="D31" s="62" t="n"/>
    </row>
    <row r="33" ht="24" customHeight="1" s="50">
      <c r="A33" s="53" t="inlineStr">
        <is>
          <t>五、人工判断边界（公式不自动放行）</t>
        </is>
      </c>
    </row>
    <row r="34" ht="25.5" customHeight="1" s="50">
      <c r="A34" s="71" t="inlineStr">
        <is>
          <t>!</t>
        </is>
      </c>
      <c r="B34" s="72" t="inlineStr">
        <is>
          <t>金额未确定</t>
        </is>
      </c>
      <c r="C34" s="58" t="inlineStr">
        <is>
          <t>转人工判断；不得先按 0 元走 R1。</t>
        </is>
      </c>
      <c r="D34" s="62" t="n"/>
    </row>
    <row r="35" ht="25.5" customHeight="1" s="50">
      <c r="A35" s="71" t="inlineStr">
        <is>
          <t>!</t>
        </is>
      </c>
      <c r="B35" s="72" t="inlineStr">
        <is>
          <t>非人民币</t>
        </is>
      </c>
      <c r="C35" s="58" t="inlineStr">
        <is>
          <t>转人工判断；先确认币种、汇率、税务和外汇安排。</t>
        </is>
      </c>
      <c r="D35" s="62" t="n"/>
    </row>
    <row r="36" ht="25.5" customHeight="1" s="50">
      <c r="A36" s="71" t="inlineStr">
        <is>
          <t>!</t>
        </is>
      </c>
      <c r="B36" s="72" t="inlineStr">
        <is>
          <t>零金额但不是 NDA</t>
        </is>
      </c>
      <c r="C36" s="58" t="inlineStr">
        <is>
          <t>转人工判断；确认是否存在其他对价、抵销或变相收费。</t>
        </is>
      </c>
      <c r="D36" s="62" t="n"/>
    </row>
    <row r="37" ht="25.5" customHeight="1" s="50">
      <c r="A37" s="71" t="inlineStr">
        <is>
          <t>!</t>
        </is>
      </c>
      <c r="B37" s="72" t="inlineStr">
        <is>
          <t>主体/权限未核清</t>
        </is>
      </c>
      <c r="C37" s="58" t="inlineStr">
        <is>
          <t>暂停签署；不能靠提高审批级别放行。</t>
        </is>
      </c>
      <c r="D37" s="62" t="n"/>
    </row>
    <row r="38" ht="25.5" customHeight="1" s="50">
      <c r="A38" s="71" t="inlineStr">
        <is>
          <t>!</t>
        </is>
      </c>
      <c r="B38" s="72" t="inlineStr">
        <is>
          <t>违法、虚假、无权、专项未审</t>
        </is>
      </c>
      <c r="C38" s="58" t="inlineStr">
        <is>
          <t>暂停；审批不能使违法或无权行为合法。</t>
        </is>
      </c>
      <c r="D38" s="62" t="n"/>
    </row>
    <row r="39" ht="25.5" customHeight="1" s="50">
      <c r="A39" s="71" t="inlineStr">
        <is>
          <t>!</t>
        </is>
      </c>
      <c r="B39" s="72" t="inlineStr">
        <is>
          <t>多项条件并存</t>
        </is>
      </c>
      <c r="C39" s="58" t="inlineStr">
        <is>
          <t>取最高路由；各专项核验不因升级而免除。</t>
        </is>
      </c>
      <c r="D39" s="62" t="n"/>
    </row>
    <row r="41" ht="24" customHeight="1" s="50">
      <c r="A41" s="53" t="inlineStr">
        <is>
          <t>六、模拟声明</t>
        </is>
      </c>
    </row>
    <row r="42" ht="63.75" customHeight="1" s="50">
      <c r="A42" s="73" t="inlineStr">
        <is>
          <t>本工作簿的全部主体、人员、金额、比例、日期、审批和履约记录均为模拟。10 万元/50 万元档位、30% 预付款线、12 个月期限线和 30 天提醒提前量是可适配的内部管理口径，不是法定标准，也不代表任何真实公司的制度。使用前应由组织按自身授权文件调整参数并重新验证。</t>
        </is>
      </c>
      <c r="B42" s="55" t="n"/>
      <c r="C42" s="55" t="n"/>
      <c r="D42" s="55" t="n"/>
    </row>
    <row r="44" ht="24" customHeight="1" s="50">
      <c r="A44" s="53" t="inlineStr">
        <is>
          <t>七、版本记录</t>
        </is>
      </c>
    </row>
    <row r="45" ht="39.75" customHeight="1" s="50">
      <c r="A45" s="56" t="inlineStr">
        <is>
          <t>版本</t>
        </is>
      </c>
      <c r="B45" s="56" t="inlineStr">
        <is>
          <t>日期</t>
        </is>
      </c>
      <c r="C45" s="56" t="inlineStr">
        <is>
          <t>变更</t>
        </is>
      </c>
      <c r="D45" s="56" t="inlineStr">
        <is>
          <t>维护人</t>
        </is>
      </c>
    </row>
    <row r="46" ht="27.75" customHeight="1" s="50">
      <c r="A46" s="57" t="inlineStr">
        <is>
          <t>v0.1</t>
        </is>
      </c>
      <c r="B46" s="57" t="inlineStr">
        <is>
          <t>2026-10-29</t>
        </is>
      </c>
      <c r="C46" s="58" t="inlineStr">
        <is>
          <t>首版：八表、两例试填、路由与提醒公式、边界测试。</t>
        </is>
      </c>
      <c r="D46" s="58" t="inlineStr">
        <is>
          <t>法务OPC 模拟模板</t>
        </is>
      </c>
    </row>
  </sheetData>
  <mergeCells count="27">
    <mergeCell ref="A5:D5"/>
    <mergeCell ref="C34:D34"/>
    <mergeCell ref="C30:D30"/>
    <mergeCell ref="B23:D23"/>
    <mergeCell ref="A4:D4"/>
    <mergeCell ref="A19:D19"/>
    <mergeCell ref="C35:D35"/>
    <mergeCell ref="A44:D44"/>
    <mergeCell ref="C29:D29"/>
    <mergeCell ref="C31:D31"/>
    <mergeCell ref="B24:D24"/>
    <mergeCell ref="B20:D20"/>
    <mergeCell ref="A1:D1"/>
    <mergeCell ref="C36:D36"/>
    <mergeCell ref="A7:D7"/>
    <mergeCell ref="A41:D41"/>
    <mergeCell ref="B25:D25"/>
    <mergeCell ref="C39:D39"/>
    <mergeCell ref="A27:D27"/>
    <mergeCell ref="C38:D38"/>
    <mergeCell ref="B22:D22"/>
    <mergeCell ref="C37:D37"/>
    <mergeCell ref="C28:D28"/>
    <mergeCell ref="B21:D21"/>
    <mergeCell ref="A2:D2"/>
    <mergeCell ref="A33:D33"/>
    <mergeCell ref="A42:D42"/>
  </mergeCells>
  <printOptions horizontalCentered="0" verticalCentered="0" headings="0" gridLines="0" gridLinesSet="1"/>
  <pageMargins left="0.3" right="0.3" top="0.5" bottom="0.5" header="0.511811023622047" footer="0.2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tabColor rgb="FF2E75B6"/>
    <outlinePr summaryBelow="1" summaryRight="1"/>
    <pageSetUpPr fitToPage="1"/>
  </sheetPr>
  <dimension ref="A1:D38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14" customWidth="1" style="49" min="1" max="1"/>
    <col width="18" customWidth="1" style="49" min="2" max="2"/>
    <col width="62" customWidth="1" style="49" min="3" max="3"/>
    <col width="24" customWidth="1" style="49" min="4" max="4"/>
  </cols>
  <sheetData>
    <row r="1" ht="33.75" customHeight="1" s="50">
      <c r="A1" s="51" t="inlineStr">
        <is>
          <t>审批参数（可适配的模拟管理口径）</t>
        </is>
      </c>
    </row>
    <row r="2" ht="27.75" customHeight="1" s="50">
      <c r="A2" s="52" t="inlineStr">
        <is>
          <t>版本 SIM-PARAM-v0.1 · 生效 2026-10-29 · 维护人：法务运营（模拟）</t>
        </is>
      </c>
    </row>
    <row r="3" ht="33.75" customHeight="1" s="50">
      <c r="A3" s="74" t="inlineStr">
        <is>
          <t>修改参数后，合同台账的“路由建议/触发项/下一步”和履约事项的提醒应自动重算；试填核验的预期值需要按新口径重新设置。</t>
        </is>
      </c>
      <c r="B3" s="55" t="n"/>
      <c r="C3" s="55" t="n"/>
      <c r="D3" s="55" t="n"/>
    </row>
    <row r="5" ht="24" customHeight="1" s="50">
      <c r="A5" s="53" t="inlineStr">
        <is>
          <t>一、全局参数</t>
        </is>
      </c>
    </row>
    <row r="6" ht="39.75" customHeight="1" s="50">
      <c r="A6" s="56" t="inlineStr">
        <is>
          <t>参数</t>
        </is>
      </c>
      <c r="B6" s="56" t="inlineStr">
        <is>
          <t>值</t>
        </is>
      </c>
      <c r="C6" s="56" t="inlineStr">
        <is>
          <t>单位</t>
        </is>
      </c>
      <c r="D6" s="56" t="inlineStr">
        <is>
          <t>说明</t>
        </is>
      </c>
    </row>
    <row r="7" ht="27" customHeight="1" s="50">
      <c r="A7" s="75" t="inlineStr">
        <is>
          <t>评估日期</t>
        </is>
      </c>
      <c r="B7" s="76" t="n">
        <v>46413</v>
      </c>
      <c r="C7" s="58" t="inlineStr">
        <is>
          <t>日期</t>
        </is>
      </c>
      <c r="D7" s="58" t="inlineStr">
        <is>
          <t>用于复现两例和逾期提醒；不是实际日期。</t>
        </is>
      </c>
    </row>
    <row r="8" ht="27" customHeight="1" s="50">
      <c r="A8" s="75" t="inlineStr">
        <is>
          <t>台账币种</t>
        </is>
      </c>
      <c r="B8" s="77" t="inlineStr">
        <is>
          <t>CNY</t>
        </is>
      </c>
      <c r="C8" s="58" t="inlineStr">
        <is>
          <t>币种</t>
        </is>
      </c>
      <c r="D8" s="58" t="inlineStr">
        <is>
          <t>非人民币默认转人工判断，不自动套用人民币档位。</t>
        </is>
      </c>
    </row>
    <row r="9" ht="27" customHeight="1" s="50">
      <c r="A9" s="61" t="inlineStr">
        <is>
          <t>R1 金额上限（含）</t>
        </is>
      </c>
      <c r="B9" s="78" t="n">
        <v>100000</v>
      </c>
      <c r="C9" s="58" t="inlineStr">
        <is>
          <t>元</t>
        </is>
      </c>
      <c r="D9" s="58" t="inlineStr">
        <is>
          <t>金额≤此值且无其他触发→R1。</t>
        </is>
      </c>
    </row>
    <row r="10" ht="27" customHeight="1" s="50">
      <c r="A10" s="61" t="inlineStr">
        <is>
          <t>R2 金额上限（含）</t>
        </is>
      </c>
      <c r="B10" s="78" t="n">
        <v>500000</v>
      </c>
      <c r="C10" s="58" t="inlineStr">
        <is>
          <t>元</t>
        </is>
      </c>
      <c r="D10" s="58" t="inlineStr">
        <is>
          <t>金额&gt;此值→R3；R1与R2之间→R2。</t>
        </is>
      </c>
    </row>
    <row r="11" ht="27" customHeight="1" s="50">
      <c r="A11" s="75" t="inlineStr">
        <is>
          <t>预付款提醒线（&gt;触发）</t>
        </is>
      </c>
      <c r="B11" s="79" t="n">
        <v>0.3</v>
      </c>
      <c r="C11" s="58" t="inlineStr">
        <is>
          <t>比例</t>
        </is>
      </c>
      <c r="D11" s="57" t="inlineStr">
        <is>
          <t>&gt;30% 至少 R2；不自动等于 R3。</t>
        </is>
      </c>
    </row>
    <row r="12" ht="27" customHeight="1" s="50">
      <c r="A12" s="75" t="inlineStr">
        <is>
          <t>合同期限提醒线（月，&gt;触发）</t>
        </is>
      </c>
      <c r="B12" s="77" t="n">
        <v>12</v>
      </c>
      <c r="C12" s="58" t="inlineStr">
        <is>
          <t>月</t>
        </is>
      </c>
      <c r="D12" s="57" t="inlineStr">
        <is>
          <t>&gt;12 个月至少 R2。</t>
        </is>
      </c>
    </row>
    <row r="13" ht="27" customHeight="1" s="50">
      <c r="A13" s="75" t="inlineStr">
        <is>
          <t>履约到期提醒提前量</t>
        </is>
      </c>
      <c r="B13" s="77" t="n">
        <v>30</v>
      </c>
      <c r="C13" s="58" t="inlineStr">
        <is>
          <t>天</t>
        </is>
      </c>
      <c r="D13" s="58" t="inlineStr">
        <is>
          <t>到期前 30 天内显示“即将到期”。</t>
        </is>
      </c>
    </row>
    <row r="14" ht="27" customHeight="1" s="50">
      <c r="A14" s="75" t="inlineStr">
        <is>
          <t>参数版本</t>
        </is>
      </c>
      <c r="B14" s="77" t="inlineStr">
        <is>
          <t>SIM-PARAM-v0.1</t>
        </is>
      </c>
      <c r="C14" s="58" t="inlineStr">
        <is>
          <t>文本</t>
        </is>
      </c>
      <c r="D14" s="58" t="inlineStr">
        <is>
          <t>参数变化时更新版本号并重新验证。</t>
        </is>
      </c>
    </row>
    <row r="15" ht="27" customHeight="1" s="50">
      <c r="A15" s="75" t="inlineStr">
        <is>
          <t>生效日期</t>
        </is>
      </c>
      <c r="B15" s="76" t="n">
        <v>46324</v>
      </c>
      <c r="C15" s="58" t="inlineStr">
        <is>
          <t>日期</t>
        </is>
      </c>
      <c r="D15" s="58" t="inlineStr">
        <is>
          <t>参数开始适用的日期。</t>
        </is>
      </c>
    </row>
    <row r="16" ht="27" customHeight="1" s="50">
      <c r="A16" s="75" t="inlineStr">
        <is>
          <t>参数维护人</t>
        </is>
      </c>
      <c r="B16" s="64" t="inlineStr">
        <is>
          <t>法务运营（模拟）</t>
        </is>
      </c>
      <c r="C16" s="58" t="inlineStr">
        <is>
          <t>角色</t>
        </is>
      </c>
      <c r="D16" s="58" t="inlineStr">
        <is>
          <t>按组织实际维护职责调整。</t>
        </is>
      </c>
    </row>
    <row r="17" ht="27" customHeight="1" s="50">
      <c r="A17" s="75" t="inlineStr">
        <is>
          <t>参数性质</t>
        </is>
      </c>
      <c r="B17" s="64" t="inlineStr">
        <is>
          <t>可适配的模拟管理口径，不是法定标准</t>
        </is>
      </c>
      <c r="C17" s="58" t="inlineStr">
        <is>
          <t>说明</t>
        </is>
      </c>
      <c r="D17" s="58" t="inlineStr">
        <is>
          <t>不声称属于任何真实公司的制度。</t>
        </is>
      </c>
    </row>
    <row r="19" ht="24" customHeight="1" s="50">
      <c r="A19" s="53" t="inlineStr">
        <is>
          <t>二、角色映射（模拟）</t>
        </is>
      </c>
    </row>
    <row r="20" ht="39.75" customHeight="1" s="50">
      <c r="A20" s="56" t="inlineStr">
        <is>
          <t>角色</t>
        </is>
      </c>
      <c r="B20" s="56" t="inlineStr">
        <is>
          <t>映射岗位</t>
        </is>
      </c>
      <c r="C20" s="56" t="inlineStr">
        <is>
          <t>职责</t>
        </is>
      </c>
      <c r="D20" s="56" t="inlineStr">
        <is>
          <t>备注</t>
        </is>
      </c>
    </row>
    <row r="21" ht="30" customHeight="1" s="50">
      <c r="A21" s="58" t="inlineStr">
        <is>
          <t>业务授权审批人</t>
        </is>
      </c>
      <c r="B21" s="58" t="inlineStr">
        <is>
          <t>业务负责人（模拟）</t>
        </is>
      </c>
      <c r="C21" s="58" t="inlineStr">
        <is>
          <t>业务必要性、预算、商业条件</t>
        </is>
      </c>
      <c r="D21" s="58" t="inlineStr">
        <is>
          <t>按组织授权文件确定，不由模板创设。</t>
        </is>
      </c>
    </row>
    <row r="22" ht="30" customHeight="1" s="50">
      <c r="A22" s="58" t="inlineStr">
        <is>
          <t>法务审查人</t>
        </is>
      </c>
      <c r="B22" s="58" t="inlineStr">
        <is>
          <t>合同法务（模拟）</t>
        </is>
      </c>
      <c r="C22" s="58" t="inlineStr">
        <is>
          <t>条款、偏离、专项风险</t>
        </is>
      </c>
      <c r="D22" s="58" t="inlineStr">
        <is>
          <t>不能替代业务决策。</t>
        </is>
      </c>
    </row>
    <row r="23" ht="30" customHeight="1" s="50">
      <c r="A23" s="58" t="inlineStr">
        <is>
          <t>财务核验人</t>
        </is>
      </c>
      <c r="B23" s="58" t="inlineStr">
        <is>
          <t>财务 BP（模拟）</t>
        </is>
      </c>
      <c r="C23" s="58" t="inlineStr">
        <is>
          <t>价款、税费、付款、预算</t>
        </is>
      </c>
      <c r="D23" s="58" t="inlineStr">
        <is>
          <t>涉及付款必填。</t>
        </is>
      </c>
    </row>
    <row r="24" ht="30" customHeight="1" s="50">
      <c r="A24" s="58" t="inlineStr">
        <is>
          <t>升级审批人</t>
        </is>
      </c>
      <c r="B24" s="58" t="inlineStr">
        <is>
          <t>分管负责人（模拟）</t>
        </is>
      </c>
      <c r="C24" s="58" t="inlineStr">
        <is>
          <t>超出常规范围的商业风险</t>
        </is>
      </c>
      <c r="D24" s="58" t="inlineStr">
        <is>
          <t>不得跳过 R2。</t>
        </is>
      </c>
    </row>
    <row r="25" ht="30" customHeight="1" s="50">
      <c r="A25" s="58" t="inlineStr">
        <is>
          <t>签署授权核验人</t>
        </is>
      </c>
      <c r="B25" s="58" t="inlineStr">
        <is>
          <t>印章/授权管理员（模拟）</t>
        </is>
      </c>
      <c r="C25" s="58" t="inlineStr">
        <is>
          <t>对外签署权限</t>
        </is>
      </c>
      <c r="D25" s="58" t="inlineStr">
        <is>
          <t>与业务批准分开核验。</t>
        </is>
      </c>
    </row>
    <row r="26" ht="30" customHeight="1" s="50">
      <c r="A26" s="58" t="inlineStr">
        <is>
          <t>合同管理员</t>
        </is>
      </c>
      <c r="B26" s="58" t="inlineStr">
        <is>
          <t>法务运营（模拟）</t>
        </is>
      </c>
      <c r="C26" s="58" t="inlineStr">
        <is>
          <t>编号、版本、台账、归档、提醒</t>
        </is>
      </c>
      <c r="D26" s="58" t="inlineStr">
        <is>
          <t>维护台账和履约事项。</t>
        </is>
      </c>
    </row>
    <row r="28" ht="24" customHeight="1" s="50">
      <c r="A28" s="53" t="inlineStr">
        <is>
          <t>三、路由规则（公式只做建议）</t>
        </is>
      </c>
    </row>
    <row r="29" ht="39.75" customHeight="1" s="50">
      <c r="A29" s="56" t="inlineStr">
        <is>
          <t>路由</t>
        </is>
      </c>
      <c r="B29" s="56" t="inlineStr">
        <is>
          <t>示例触发条件</t>
        </is>
      </c>
      <c r="C29" s="56" t="inlineStr">
        <is>
          <t>处理要求</t>
        </is>
      </c>
      <c r="D29" s="56" t="inlineStr">
        <is>
          <t>不能做什么</t>
        </is>
      </c>
    </row>
    <row r="30" ht="43.5" customHeight="1" s="50">
      <c r="A30" s="57" t="inlineStr">
        <is>
          <t>R1 常规</t>
        </is>
      </c>
      <c r="B30" s="58" t="inlineStr">
        <is>
          <t>金额≤10万元；使用适用模板；仅填批准变量；无实质偏离、无专项风险；预付款≤30%；期限≤12个月。</t>
        </is>
      </c>
      <c r="C30" s="58" t="inlineStr">
        <is>
          <t>业务授权审批人批准；涉及付款完成财务核验；签署授权另查。</t>
        </is>
      </c>
      <c r="D30" s="58" t="inlineStr">
        <is>
          <t>不能替代签署授权，不能跳过专项。</t>
        </is>
      </c>
    </row>
    <row r="31" ht="43.5" customHeight="1" s="50">
      <c r="A31" s="57" t="inlineStr">
        <is>
          <t>R2 加审</t>
        </is>
      </c>
      <c r="B31" s="57" t="inlineStr">
        <is>
          <t>10万元&lt;金额≤50万元；或实质偏离；或预付款&gt;30%；或期限&gt;12个月；或专项风险。</t>
        </is>
      </c>
      <c r="C31" s="58" t="inlineStr">
        <is>
          <t>业务批准 + 法务审查；按事项取得财务或专项意见。</t>
        </is>
      </c>
      <c r="D31" s="58" t="inlineStr">
        <is>
          <t>不能用“金额没到50万”跳过法务。</t>
        </is>
      </c>
    </row>
    <row r="32" ht="43.5" customHeight="1" s="50">
      <c r="A32" s="57" t="inlineStr">
        <is>
          <t>R3 升级</t>
        </is>
      </c>
      <c r="B32" s="58" t="inlineStr">
        <is>
          <t>金额&gt;50万元；或责任安排等超出条款库可让步范围。</t>
        </is>
      </c>
      <c r="C32" s="58" t="inlineStr">
        <is>
          <t>完成 R2 后，由更高授权审批人决定是否接受商业风险。</t>
        </is>
      </c>
      <c r="D32" s="58" t="inlineStr">
        <is>
          <t>不能跳过 R2，不能批准违法/无权事项。</t>
        </is>
      </c>
    </row>
    <row r="33" ht="43.5" customHeight="1" s="50">
      <c r="A33" s="58" t="inlineStr">
        <is>
          <t>暂停签署</t>
        </is>
      </c>
      <c r="B33" s="58" t="inlineStr">
        <is>
          <t>主体/权限未核清；必填未解决；涉嫌违法；必要专项审查未完成；金额未确定或非人民币。</t>
        </is>
      </c>
      <c r="C33" s="58" t="inlineStr">
        <is>
          <t>补充核验或调整方案；不能靠提高审批级别放行。</t>
        </is>
      </c>
      <c r="D33" s="58" t="inlineStr">
        <is>
          <t>不能把“待补充”当作“已通过”。</t>
        </is>
      </c>
    </row>
    <row r="36" ht="24" customHeight="1" s="50">
      <c r="A36" s="53" t="inlineStr">
        <is>
          <t>四、参数维护记录</t>
        </is>
      </c>
    </row>
    <row r="37" ht="39.75" customHeight="1" s="50">
      <c r="A37" s="56" t="inlineStr">
        <is>
          <t>日期</t>
        </is>
      </c>
      <c r="B37" s="56" t="inlineStr">
        <is>
          <t>版本</t>
        </is>
      </c>
      <c r="C37" s="56" t="inlineStr">
        <is>
          <t>变更</t>
        </is>
      </c>
      <c r="D37" s="56" t="inlineStr">
        <is>
          <t>维护人</t>
        </is>
      </c>
    </row>
    <row r="38" ht="27.75" customHeight="1" s="50">
      <c r="A38" s="57" t="inlineStr">
        <is>
          <t>2026-10-29</t>
        </is>
      </c>
      <c r="B38" s="57" t="inlineStr">
        <is>
          <t>SIM-PARAM-v0.1</t>
        </is>
      </c>
      <c r="C38" s="58" t="inlineStr">
        <is>
          <t>首版：100,000/500,000 元档位，30% 预付款线，12 个月期限线，30 天提醒。</t>
        </is>
      </c>
      <c r="D38" s="58" t="inlineStr">
        <is>
          <t>法务OPC 模拟模板</t>
        </is>
      </c>
    </row>
  </sheetData>
  <mergeCells count="7">
    <mergeCell ref="A1:D1"/>
    <mergeCell ref="A5:D5"/>
    <mergeCell ref="A3:D3"/>
    <mergeCell ref="A2:D2"/>
    <mergeCell ref="A19:D19"/>
    <mergeCell ref="A28:D28"/>
    <mergeCell ref="A36:D36"/>
  </mergeCells>
  <dataValidations count="3">
    <dataValidation sqref="B9:B10" showDropDown="0" showInputMessage="0" showErrorMessage="0" allowBlank="0" errorTitle="参数格式" error="金额/比例必须是大于等于 0 的数值。" type="decimal" errorStyle="stop" operator="between">
      <formula1>0</formula1>
      <formula2>100000000</formula2>
    </dataValidation>
    <dataValidation sqref="B11" showDropDown="0" showInputMessage="0" showErrorMessage="0" allowBlank="0" errorTitle="比例格式" error="预付款比例应在 0 到 1 之间，例如 30% 填 0.3。" type="decimal" errorStyle="stop" operator="between">
      <formula1>0</formula1>
      <formula2>1</formula2>
    </dataValidation>
    <dataValidation sqref="B12" showDropDown="0" showInputMessage="0" showErrorMessage="0" allowBlank="0" errorTitle="期限格式" error="期限应为 1 到 120 的整数月。" type="whole" errorStyle="stop" operator="between">
      <formula1>1</formula1>
      <formula2>120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tabColor rgb="FF2E75B6"/>
    <outlinePr summaryBelow="1" summaryRight="1"/>
    <pageSetUpPr fitToPage="1"/>
  </sheetPr>
  <dimension ref="A1:Z104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1" zeroHeight="0" outlineLevelRow="0"/>
  <cols>
    <col width="18" customWidth="1" style="49" min="1" max="2"/>
    <col width="16" customWidth="1" style="49" min="3" max="4"/>
    <col width="14" customWidth="1" style="49" min="5" max="6"/>
    <col width="13" customWidth="1" style="49" min="7" max="7"/>
    <col width="11" customWidth="1" style="49" min="8" max="8"/>
    <col width="16" customWidth="1" style="49" min="9" max="10"/>
    <col width="8" customWidth="1" style="49" min="11" max="11"/>
    <col width="9" customWidth="1" style="49" min="12" max="12"/>
    <col width="11" customWidth="1" style="49" min="13" max="13"/>
    <col width="24" customWidth="1" style="49" min="14" max="14"/>
    <col width="10" customWidth="1" style="49" min="15" max="16"/>
    <col width="14" customWidth="1" style="49" min="17" max="17"/>
    <col width="16" customWidth="1" style="49" min="18" max="18"/>
    <col width="9" customWidth="1" style="49" min="19" max="19"/>
    <col width="10" customWidth="1" style="49" min="20" max="20"/>
    <col width="14" customWidth="1" style="49" min="21" max="21"/>
    <col width="26" customWidth="1" style="49" min="22" max="22"/>
    <col width="24" customWidth="1" style="49" min="23" max="23"/>
    <col width="26" customWidth="1" style="49" min="24" max="24"/>
    <col width="24" customWidth="1" style="49" min="25" max="25"/>
    <col width="9" customWidth="1" style="49" min="26" max="26"/>
  </cols>
  <sheetData>
    <row r="1" ht="33.75" customHeight="1" s="50">
      <c r="A1" s="51" t="inlineStr">
        <is>
          <t>合同台账（一份合同一行）</t>
        </is>
      </c>
    </row>
    <row r="2" ht="27.75" customHeight="1" s="50">
      <c r="A2" s="52" t="inlineStr">
        <is>
          <t>金额按同项目累计承诺判断；路由/触发项/下一步为公式建议；审批与签署授权另表核验。全部示例为模拟。</t>
        </is>
      </c>
    </row>
    <row r="3" ht="31.5" customHeight="1" s="50">
      <c r="A3" s="74" t="inlineStr">
        <is>
          <t>填写顺序：合同编号→项目→主体/角色/类型→金额口径→期限/预付款→模板/版本→状态/负责人→专项风险→偏离数→查看路由。灰色列为公式，黄色列为输入。</t>
        </is>
      </c>
      <c r="B3" s="55" t="n"/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  <c r="O3" s="55" t="n"/>
      <c r="P3" s="55" t="n"/>
      <c r="Q3" s="55" t="n"/>
      <c r="R3" s="55" t="n"/>
      <c r="S3" s="55" t="n"/>
      <c r="T3" s="55" t="n"/>
      <c r="U3" s="55" t="n"/>
      <c r="V3" s="55" t="n"/>
      <c r="W3" s="55" t="n"/>
      <c r="X3" s="55" t="n"/>
      <c r="Y3" s="55" t="n"/>
      <c r="Z3" s="55" t="n"/>
    </row>
    <row r="4" ht="48" customHeight="1" s="50">
      <c r="A4" s="56" t="inlineStr">
        <is>
          <t>合同编号</t>
        </is>
      </c>
      <c r="B4" s="56" t="inlineStr">
        <is>
          <t>项目编号</t>
        </is>
      </c>
      <c r="C4" s="56" t="inlineStr">
        <is>
          <t>我方主体</t>
        </is>
      </c>
      <c r="D4" s="56" t="inlineStr">
        <is>
          <t>相对方</t>
        </is>
      </c>
      <c r="E4" s="56" t="inlineStr">
        <is>
          <t>我方角色</t>
        </is>
      </c>
      <c r="F4" s="56" t="inlineStr">
        <is>
          <t>合同类型</t>
        </is>
      </c>
      <c r="G4" s="56" t="inlineStr">
        <is>
          <t>本次金额（元）</t>
        </is>
      </c>
      <c r="H4" s="56" t="inlineStr">
        <is>
          <t>金额口径</t>
        </is>
      </c>
      <c r="I4" s="56" t="inlineStr">
        <is>
          <t>同项目其他已签承诺（不含本行，元）</t>
        </is>
      </c>
      <c r="J4" s="56" t="inlineStr">
        <is>
          <t>累计承诺（含本次，元）</t>
        </is>
      </c>
      <c r="K4" s="56" t="inlineStr">
        <is>
          <t>币种</t>
        </is>
      </c>
      <c r="L4" s="56" t="inlineStr">
        <is>
          <t>期限（月）</t>
        </is>
      </c>
      <c r="M4" s="56" t="inlineStr">
        <is>
          <t>预付款比例</t>
        </is>
      </c>
      <c r="N4" s="56" t="inlineStr">
        <is>
          <t>模板编号及版本</t>
        </is>
      </c>
      <c r="O4" s="56" t="inlineStr">
        <is>
          <t>合同版本</t>
        </is>
      </c>
      <c r="P4" s="56" t="inlineStr">
        <is>
          <t>状态</t>
        </is>
      </c>
      <c r="Q4" s="56" t="inlineStr">
        <is>
          <t>负责人</t>
        </is>
      </c>
      <c r="R4" s="56" t="inlineStr">
        <is>
          <t>专项风险</t>
        </is>
      </c>
      <c r="S4" s="56" t="inlineStr">
        <is>
          <t>实质偏离数</t>
        </is>
      </c>
      <c r="T4" s="56" t="inlineStr">
        <is>
          <t>是否超出可让步范围</t>
        </is>
      </c>
      <c r="U4" s="56" t="inlineStr">
        <is>
          <t>路由建议（公式）</t>
        </is>
      </c>
      <c r="V4" s="56" t="inlineStr">
        <is>
          <t>触发项（公式）</t>
        </is>
      </c>
      <c r="W4" s="56" t="inlineStr">
        <is>
          <t>下一步（公式）</t>
        </is>
      </c>
      <c r="X4" s="56" t="inlineStr">
        <is>
          <t>签署文件位置</t>
        </is>
      </c>
      <c r="Y4" s="56" t="inlineStr">
        <is>
          <t>备注</t>
        </is>
      </c>
      <c r="Z4" s="56" t="inlineStr">
        <is>
          <t>模拟标识</t>
        </is>
      </c>
    </row>
    <row r="5" ht="66" customHeight="1" s="50">
      <c r="A5" s="77" t="inlineStr">
        <is>
          <t>SIM-NDA-001</t>
        </is>
      </c>
      <c r="B5" s="63" t="inlineStr">
        <is>
          <t>SIM-PRJ-NDA-001</t>
        </is>
      </c>
      <c r="C5" s="80" t="inlineStr">
        <is>
          <t>模拟甲公司</t>
        </is>
      </c>
      <c r="D5" s="80" t="inlineStr">
        <is>
          <t>模拟乙公司</t>
        </is>
      </c>
      <c r="E5" s="80" t="inlineStr">
        <is>
          <t>双向披露/接收</t>
        </is>
      </c>
      <c r="F5" s="63" t="inlineStr">
        <is>
          <t>NDA/保密</t>
        </is>
      </c>
      <c r="G5" s="81" t="n"/>
      <c r="H5" s="80" t="inlineStr">
        <is>
          <t>不适用</t>
        </is>
      </c>
      <c r="I5" s="82">
        <f>IF($A5="","",IF(OR($H5="确定",$H5="零金额"),SUMIFS($G$5:$G$104,$B$5:$B$104,$B5,$P$5:$P$104,"已签署")+SUMIFS($G$5:$G$104,$B$5:$B$104,$B5,$P$5:$P$104,"履行中")+SUMIFS($G$5:$G$104,$B$5:$B$104,$B5,$P$5:$P$104,"已结项")-IF(OR($P5="已签署",$P5="履行中",$P5="已结项"),N($G5),0),""))</f>
        <v/>
      </c>
      <c r="J5" s="82">
        <f>IF($A5="","",IF($H5="确定",IF($G5="","待补充",N($G5)+N($I5)),IF($H5="零金额",N($G5)+N($I5),IF($H5="不适用","不适用","待补充"))))</f>
        <v/>
      </c>
      <c r="K5" s="63" t="inlineStr">
        <is>
          <t>CNY</t>
        </is>
      </c>
      <c r="L5" s="83" t="n">
        <v>3</v>
      </c>
      <c r="M5" s="84" t="n">
        <v>0</v>
      </c>
      <c r="N5" s="63" t="inlineStr">
        <is>
          <t>TPL-NDA-MUT-01 / v0.1</t>
        </is>
      </c>
      <c r="O5" s="63" t="inlineStr">
        <is>
          <t>v1.0</t>
        </is>
      </c>
      <c r="P5" s="80" t="inlineStr">
        <is>
          <t>履行中</t>
        </is>
      </c>
      <c r="Q5" s="80" t="inlineStr">
        <is>
          <t>模拟法务</t>
        </is>
      </c>
      <c r="R5" s="80" t="inlineStr">
        <is>
          <t>无</t>
        </is>
      </c>
      <c r="S5" s="83" t="n">
        <v>1</v>
      </c>
      <c r="T5" s="80" t="inlineStr">
        <is>
          <t>否</t>
        </is>
      </c>
      <c r="U5" s="65">
        <f>IF($A5="","",IF(COUNTIF($A$5:$A$104,$A5)&gt;1,"错误：编号重复",IF(OR($C5="",$D5="",$E5="",$F5="",$H5="",$N5="",$O5="",$P5="",$Q5="",$K5=""),"待补充",IF(AND(OR($H5="确定",$H5="零金额"),OR($G5="",$G5&lt;0)),"错误：金额",IF(AND($H5="确定",$K5&lt;&gt;"CNY"),"人工判断（HOLD）：非人民币",IF($H5="未确定","人工判断（HOLD）：金额未确定",IF(AND($H5="不适用",$F5&lt;&gt;"NDA/保密"),"待补充：金额口径",IF(AND($H5="零金额",$F5&lt;&gt;"NDA/保密"),"人工判断（HOLD）：零金额对价",IF(AND($H5&lt;&gt;"确定",$H5&lt;&gt;"零金额",$H5&lt;&gt;"不适用"),"错误：金额口径",IF(OR($T5="是",AND(OR($H5="确定",$H5="零金额"),$J5&gt;审批参数!$B$10)),"R3",IF(OR(AND(OR($H5="确定",$H5="零金额"),$J5&gt;审批参数!$B$9),$S5&gt;0,$L5&gt;审批参数!$B$12,$M5&gt;审批参数!$B$11,$R5&lt;&gt;"无"),"R2","R1")))))))))))</f>
        <v/>
      </c>
      <c r="V5" s="65">
        <f>IF($A5="","",IF(LEFT($U5,2)="错误","检查输入",IF(LEFT($U5,2)="待补","缺少必填项",IF(LEFT($U5,2)="人工","金额/币种需人工判断",TRIM(IF(OR($T5="是",AND(OR($H5="确定",$H5="零金额"),$J5&gt;审批参数!$B$10)),"金额或责任超升级线；","")&amp;IF(AND(OR($H5="确定",$H5="零金额"),$J5&gt;审批参数!$B$9,$J5&lt;=审批参数!$B$10),"金额超R1上限；","")&amp;IF($S5&gt;0,"存在实质偏离；","")&amp;IF($L5&gt;审批参数!$B$12,"期限超12个月；","")&amp;IF($M5&gt;审批参数!$B$11,"预付款超30%；","")&amp;IF($R5&lt;&gt;"无","专项风险；",""))))))</f>
        <v/>
      </c>
      <c r="W5" s="65">
        <f>IF($A5="","",IF(LEFT($U5,2)="错误","修正后重算",IF(LEFT($U5,2)="待补","补齐后重算",IF(LEFT($U5,2)="人工","转人工判断，不得自动放行",IF($U5="R3","完成R2审查后升级审批",IF($U5="R2","业务批准+法务审查+财务/专项意见","业务批准；涉及付款做财务核验；签署授权另查"))))))</f>
        <v/>
      </c>
      <c r="X5" s="57" t="inlineStr">
        <is>
          <t>SIM-档案/NDA/SIM-NDA-001/签署版.pdf</t>
        </is>
      </c>
      <c r="Y5" s="58" t="inlineStr">
        <is>
          <t>普通信息保密期 2 年；商业秘密单独标识。</t>
        </is>
      </c>
      <c r="Z5" s="85" t="inlineStr">
        <is>
          <t>模拟</t>
        </is>
      </c>
    </row>
    <row r="6" ht="66" customHeight="1" s="50">
      <c r="A6" s="77" t="inlineStr">
        <is>
          <t>SIM-SVC-001</t>
        </is>
      </c>
      <c r="B6" s="63" t="inlineStr">
        <is>
          <t>SIM-PRJ-SVC-001</t>
        </is>
      </c>
      <c r="C6" s="80" t="inlineStr">
        <is>
          <t>模拟甲公司</t>
        </is>
      </c>
      <c r="D6" s="80" t="inlineStr">
        <is>
          <t>模拟丙公司</t>
        </is>
      </c>
      <c r="E6" s="80" t="inlineStr">
        <is>
          <t>采购方/甲方</t>
        </is>
      </c>
      <c r="F6" s="80" t="inlineStr">
        <is>
          <t>服务采购</t>
        </is>
      </c>
      <c r="G6" s="81" t="n">
        <v>120000</v>
      </c>
      <c r="H6" s="80" t="inlineStr">
        <is>
          <t>确定</t>
        </is>
      </c>
      <c r="I6" s="82">
        <f>IF($A6="","",IF(OR($H6="确定",$H6="零金额"),SUMIFS($G$5:$G$104,$B$5:$B$104,$B6,$P$5:$P$104,"已签署")+SUMIFS($G$5:$G$104,$B$5:$B$104,$B6,$P$5:$P$104,"履行中")+SUMIFS($G$5:$G$104,$B$5:$B$104,$B6,$P$5:$P$104,"已结项")-IF(OR($P6="已签署",$P6="履行中",$P6="已结项"),N($G6),0),""))</f>
        <v/>
      </c>
      <c r="J6" s="82">
        <f>IF($A6="","",IF($H6="确定",IF($G6="","待补充",N($G6)+N($I6)),IF($H6="零金额",N($G6)+N($I6),IF($H6="不适用","不适用","待补充"))))</f>
        <v/>
      </c>
      <c r="K6" s="63" t="inlineStr">
        <is>
          <t>CNY</t>
        </is>
      </c>
      <c r="L6" s="83" t="n">
        <v>3</v>
      </c>
      <c r="M6" s="84" t="n">
        <v>0.3</v>
      </c>
      <c r="N6" s="63" t="inlineStr">
        <is>
          <t>TPL-SVC-BUY-01 / v0.1</t>
        </is>
      </c>
      <c r="O6" s="63" t="inlineStr">
        <is>
          <t>v1.0</t>
        </is>
      </c>
      <c r="P6" s="80" t="inlineStr">
        <is>
          <t>已结项</t>
        </is>
      </c>
      <c r="Q6" s="80" t="inlineStr">
        <is>
          <t>模拟业务负责人</t>
        </is>
      </c>
      <c r="R6" s="80" t="inlineStr">
        <is>
          <t>无</t>
        </is>
      </c>
      <c r="S6" s="83" t="n">
        <v>1</v>
      </c>
      <c r="T6" s="80" t="inlineStr">
        <is>
          <t>否</t>
        </is>
      </c>
      <c r="U6" s="65">
        <f>IF($A6="","",IF(COUNTIF($A$5:$A$104,$A6)&gt;1,"错误：编号重复",IF(OR($C6="",$D6="",$E6="",$F6="",$H6="",$N6="",$O6="",$P6="",$Q6="",$K6=""),"待补充",IF(AND(OR($H6="确定",$H6="零金额"),OR($G6="",$G6&lt;0)),"错误：金额",IF(AND($H6="确定",$K6&lt;&gt;"CNY"),"人工判断（HOLD）：非人民币",IF($H6="未确定","人工判断（HOLD）：金额未确定",IF(AND($H6="不适用",$F6&lt;&gt;"NDA/保密"),"待补充：金额口径",IF(AND($H6="零金额",$F6&lt;&gt;"NDA/保密"),"人工判断（HOLD）：零金额对价",IF(AND($H6&lt;&gt;"确定",$H6&lt;&gt;"零金额",$H6&lt;&gt;"不适用"),"错误：金额口径",IF(OR($T6="是",AND(OR($H6="确定",$H6="零金额"),$J6&gt;审批参数!$B$10)),"R3",IF(OR(AND(OR($H6="确定",$H6="零金额"),$J6&gt;审批参数!$B$9),$S6&gt;0,$L6&gt;审批参数!$B$12,$M6&gt;审批参数!$B$11,$R6&lt;&gt;"无"),"R2","R1")))))))))))</f>
        <v/>
      </c>
      <c r="V6" s="65">
        <f>IF($A6="","",IF(LEFT($U6,2)="错误","检查输入",IF(LEFT($U6,2)="待补","缺少必填项",IF(LEFT($U6,2)="人工","金额/币种需人工判断",TRIM(IF(OR($T6="是",AND(OR($H6="确定",$H6="零金额"),$J6&gt;审批参数!$B$10)),"金额或责任超升级线；","")&amp;IF(AND(OR($H6="确定",$H6="零金额"),$J6&gt;审批参数!$B$9,$J6&lt;=审批参数!$B$10),"金额超R1上限；","")&amp;IF($S6&gt;0,"存在实质偏离；","")&amp;IF($L6&gt;审批参数!$B$12,"期限超12个月；","")&amp;IF($M6&gt;审批参数!$B$11,"预付款超30%；","")&amp;IF($R6&lt;&gt;"无","专项风险；",""))))))</f>
        <v/>
      </c>
      <c r="W6" s="65">
        <f>IF($A6="","",IF(LEFT($U6,2)="错误","修正后重算",IF(LEFT($U6,2)="待补","补齐后重算",IF(LEFT($U6,2)="人工","转人工判断，不得自动放行",IF($U6="R3","完成R2审查后升级审批",IF($U6="R2","业务批准+法务审查+财务/专项意见","业务批准；涉及付款做财务核验；签署授权另查"))))))</f>
        <v/>
      </c>
      <c r="X6" s="57" t="inlineStr">
        <is>
          <t>SIM-档案/SVC/SIM-SVC-001/签署版.pdf</t>
        </is>
      </c>
      <c r="Y6" s="57" t="inlineStr">
        <is>
          <t>30/40/30；首轮验收不通过后整改复验。</t>
        </is>
      </c>
      <c r="Z6" s="85" t="inlineStr">
        <is>
          <t>模拟</t>
        </is>
      </c>
    </row>
    <row r="7" ht="15" customHeight="1" s="50">
      <c r="I7" s="82">
        <f>IF($A7="","",IF(OR($H7="确定",$H7="零金额"),SUMIFS($G$5:$G$104,$B$5:$B$104,$B7,$P$5:$P$104,"已签署")+SUMIFS($G$5:$G$104,$B$5:$B$104,$B7,$P$5:$P$104,"履行中")+SUMIFS($G$5:$G$104,$B$5:$B$104,$B7,$P$5:$P$104,"已结项")-IF(OR($P7="已签署",$P7="履行中",$P7="已结项"),N($G7),0),""))</f>
        <v/>
      </c>
      <c r="J7" s="82">
        <f>IF($A7="","",IF($H7="确定",IF($G7="","待补充",N($G7)+N($I7)),IF($H7="零金额",N($G7)+N($I7),IF($H7="不适用","不适用","待补充"))))</f>
        <v/>
      </c>
      <c r="U7" s="65">
        <f>IF($A7="","",IF(COUNTIF($A$5:$A$104,$A7)&gt;1,"错误：编号重复",IF(OR($C7="",$D7="",$E7="",$F7="",$H7="",$N7="",$O7="",$P7="",$Q7="",$K7=""),"待补充",IF(AND(OR($H7="确定",$H7="零金额"),OR($G7="",$G7&lt;0)),"错误：金额",IF(AND($H7="确定",$K7&lt;&gt;"CNY"),"人工判断（HOLD）：非人民币",IF($H7="未确定","人工判断（HOLD）：金额未确定",IF(AND($H7="不适用",$F7&lt;&gt;"NDA/保密"),"待补充：金额口径",IF(AND($H7="零金额",$F7&lt;&gt;"NDA/保密"),"人工判断（HOLD）：零金额对价",IF(AND($H7&lt;&gt;"确定",$H7&lt;&gt;"零金额",$H7&lt;&gt;"不适用"),"错误：金额口径",IF(OR($T7="是",AND(OR($H7="确定",$H7="零金额"),$J7&gt;审批参数!$B$10)),"R3",IF(OR(AND(OR($H7="确定",$H7="零金额"),$J7&gt;审批参数!$B$9),$S7&gt;0,$L7&gt;审批参数!$B$12,$M7&gt;审批参数!$B$11,$R7&lt;&gt;"无"),"R2","R1")))))))))))</f>
        <v/>
      </c>
      <c r="V7" s="65">
        <f>IF($A7="","",IF(LEFT($U7,2)="错误","检查输入",IF(LEFT($U7,2)="待补","缺少必填项",IF(LEFT($U7,2)="人工","金额/币种需人工判断",TRIM(IF(OR($T7="是",AND(OR($H7="确定",$H7="零金额"),$J7&gt;审批参数!$B$10)),"金额或责任超升级线；","")&amp;IF(AND(OR($H7="确定",$H7="零金额"),$J7&gt;审批参数!$B$9,$J7&lt;=审批参数!$B$10),"金额超R1上限；","")&amp;IF($S7&gt;0,"存在实质偏离；","")&amp;IF($L7&gt;审批参数!$B$12,"期限超12个月；","")&amp;IF($M7&gt;审批参数!$B$11,"预付款超30%；","")&amp;IF($R7&lt;&gt;"无","专项风险；",""))))))</f>
        <v/>
      </c>
      <c r="W7" s="65">
        <f>IF($A7="","",IF(LEFT($U7,2)="错误","修正后重算",IF(LEFT($U7,2)="待补","补齐后重算",IF(LEFT($U7,2)="人工","转人工判断，不得自动放行",IF($U7="R3","完成R2审查后升级审批",IF($U7="R2","业务批准+法务审查+财务/专项意见","业务批准；涉及付款做财务核验；签署授权另查"))))))</f>
        <v/>
      </c>
    </row>
    <row r="8" ht="15" customHeight="1" s="50">
      <c r="I8" s="82">
        <f>IF($A8="","",IF(OR($H8="确定",$H8="零金额"),SUMIFS($G$5:$G$104,$B$5:$B$104,$B8,$P$5:$P$104,"已签署")+SUMIFS($G$5:$G$104,$B$5:$B$104,$B8,$P$5:$P$104,"履行中")+SUMIFS($G$5:$G$104,$B$5:$B$104,$B8,$P$5:$P$104,"已结项")-IF(OR($P8="已签署",$P8="履行中",$P8="已结项"),N($G8),0),""))</f>
        <v/>
      </c>
      <c r="J8" s="82">
        <f>IF($A8="","",IF($H8="确定",IF($G8="","待补充",N($G8)+N($I8)),IF($H8="零金额",N($G8)+N($I8),IF($H8="不适用","不适用","待补充"))))</f>
        <v/>
      </c>
      <c r="U8" s="65">
        <f>IF($A8="","",IF(COUNTIF($A$5:$A$104,$A8)&gt;1,"错误：编号重复",IF(OR($C8="",$D8="",$E8="",$F8="",$H8="",$N8="",$O8="",$P8="",$Q8="",$K8=""),"待补充",IF(AND(OR($H8="确定",$H8="零金额"),OR($G8="",$G8&lt;0)),"错误：金额",IF(AND($H8="确定",$K8&lt;&gt;"CNY"),"人工判断（HOLD）：非人民币",IF($H8="未确定","人工判断（HOLD）：金额未确定",IF(AND($H8="不适用",$F8&lt;&gt;"NDA/保密"),"待补充：金额口径",IF(AND($H8="零金额",$F8&lt;&gt;"NDA/保密"),"人工判断（HOLD）：零金额对价",IF(AND($H8&lt;&gt;"确定",$H8&lt;&gt;"零金额",$H8&lt;&gt;"不适用"),"错误：金额口径",IF(OR($T8="是",AND(OR($H8="确定",$H8="零金额"),$J8&gt;审批参数!$B$10)),"R3",IF(OR(AND(OR($H8="确定",$H8="零金额"),$J8&gt;审批参数!$B$9),$S8&gt;0,$L8&gt;审批参数!$B$12,$M8&gt;审批参数!$B$11,$R8&lt;&gt;"无"),"R2","R1")))))))))))</f>
        <v/>
      </c>
      <c r="V8" s="65">
        <f>IF($A8="","",IF(LEFT($U8,2)="错误","检查输入",IF(LEFT($U8,2)="待补","缺少必填项",IF(LEFT($U8,2)="人工","金额/币种需人工判断",TRIM(IF(OR($T8="是",AND(OR($H8="确定",$H8="零金额"),$J8&gt;审批参数!$B$10)),"金额或责任超升级线；","")&amp;IF(AND(OR($H8="确定",$H8="零金额"),$J8&gt;审批参数!$B$9,$J8&lt;=审批参数!$B$10),"金额超R1上限；","")&amp;IF($S8&gt;0,"存在实质偏离；","")&amp;IF($L8&gt;审批参数!$B$12,"期限超12个月；","")&amp;IF($M8&gt;审批参数!$B$11,"预付款超30%；","")&amp;IF($R8&lt;&gt;"无","专项风险；",""))))))</f>
        <v/>
      </c>
      <c r="W8" s="65">
        <f>IF($A8="","",IF(LEFT($U8,2)="错误","修正后重算",IF(LEFT($U8,2)="待补","补齐后重算",IF(LEFT($U8,2)="人工","转人工判断，不得自动放行",IF($U8="R3","完成R2审查后升级审批",IF($U8="R2","业务批准+法务审查+财务/专项意见","业务批准；涉及付款做财务核验；签署授权另查"))))))</f>
        <v/>
      </c>
    </row>
    <row r="9" ht="15" customHeight="1" s="50">
      <c r="I9" s="82">
        <f>IF($A9="","",IF(OR($H9="确定",$H9="零金额"),SUMIFS($G$5:$G$104,$B$5:$B$104,$B9,$P$5:$P$104,"已签署")+SUMIFS($G$5:$G$104,$B$5:$B$104,$B9,$P$5:$P$104,"履行中")+SUMIFS($G$5:$G$104,$B$5:$B$104,$B9,$P$5:$P$104,"已结项")-IF(OR($P9="已签署",$P9="履行中",$P9="已结项"),N($G9),0),""))</f>
        <v/>
      </c>
      <c r="J9" s="82">
        <f>IF($A9="","",IF($H9="确定",IF($G9="","待补充",N($G9)+N($I9)),IF($H9="零金额",N($G9)+N($I9),IF($H9="不适用","不适用","待补充"))))</f>
        <v/>
      </c>
      <c r="U9" s="65">
        <f>IF($A9="","",IF(COUNTIF($A$5:$A$104,$A9)&gt;1,"错误：编号重复",IF(OR($C9="",$D9="",$E9="",$F9="",$H9="",$N9="",$O9="",$P9="",$Q9="",$K9=""),"待补充",IF(AND(OR($H9="确定",$H9="零金额"),OR($G9="",$G9&lt;0)),"错误：金额",IF(AND($H9="确定",$K9&lt;&gt;"CNY"),"人工判断（HOLD）：非人民币",IF($H9="未确定","人工判断（HOLD）：金额未确定",IF(AND($H9="不适用",$F9&lt;&gt;"NDA/保密"),"待补充：金额口径",IF(AND($H9="零金额",$F9&lt;&gt;"NDA/保密"),"人工判断（HOLD）：零金额对价",IF(AND($H9&lt;&gt;"确定",$H9&lt;&gt;"零金额",$H9&lt;&gt;"不适用"),"错误：金额口径",IF(OR($T9="是",AND(OR($H9="确定",$H9="零金额"),$J9&gt;审批参数!$B$10)),"R3",IF(OR(AND(OR($H9="确定",$H9="零金额"),$J9&gt;审批参数!$B$9),$S9&gt;0,$L9&gt;审批参数!$B$12,$M9&gt;审批参数!$B$11,$R9&lt;&gt;"无"),"R2","R1")))))))))))</f>
        <v/>
      </c>
      <c r="V9" s="65">
        <f>IF($A9="","",IF(LEFT($U9,2)="错误","检查输入",IF(LEFT($U9,2)="待补","缺少必填项",IF(LEFT($U9,2)="人工","金额/币种需人工判断",TRIM(IF(OR($T9="是",AND(OR($H9="确定",$H9="零金额"),$J9&gt;审批参数!$B$10)),"金额或责任超升级线；","")&amp;IF(AND(OR($H9="确定",$H9="零金额"),$J9&gt;审批参数!$B$9,$J9&lt;=审批参数!$B$10),"金额超R1上限；","")&amp;IF($S9&gt;0,"存在实质偏离；","")&amp;IF($L9&gt;审批参数!$B$12,"期限超12个月；","")&amp;IF($M9&gt;审批参数!$B$11,"预付款超30%；","")&amp;IF($R9&lt;&gt;"无","专项风险；",""))))))</f>
        <v/>
      </c>
      <c r="W9" s="65">
        <f>IF($A9="","",IF(LEFT($U9,2)="错误","修正后重算",IF(LEFT($U9,2)="待补","补齐后重算",IF(LEFT($U9,2)="人工","转人工判断，不得自动放行",IF($U9="R3","完成R2审查后升级审批",IF($U9="R2","业务批准+法务审查+财务/专项意见","业务批准；涉及付款做财务核验；签署授权另查"))))))</f>
        <v/>
      </c>
    </row>
    <row r="10" ht="15" customHeight="1" s="50">
      <c r="I10" s="82">
        <f>IF($A10="","",IF(OR($H10="确定",$H10="零金额"),SUMIFS($G$5:$G$104,$B$5:$B$104,$B10,$P$5:$P$104,"已签署")+SUMIFS($G$5:$G$104,$B$5:$B$104,$B10,$P$5:$P$104,"履行中")+SUMIFS($G$5:$G$104,$B$5:$B$104,$B10,$P$5:$P$104,"已结项")-IF(OR($P10="已签署",$P10="履行中",$P10="已结项"),N($G10),0),""))</f>
        <v/>
      </c>
      <c r="J10" s="82">
        <f>IF($A10="","",IF($H10="确定",IF($G10="","待补充",N($G10)+N($I10)),IF($H10="零金额",N($G10)+N($I10),IF($H10="不适用","不适用","待补充"))))</f>
        <v/>
      </c>
      <c r="U10" s="65">
        <f>IF($A10="","",IF(COUNTIF($A$5:$A$104,$A10)&gt;1,"错误：编号重复",IF(OR($C10="",$D10="",$E10="",$F10="",$H10="",$N10="",$O10="",$P10="",$Q10="",$K10=""),"待补充",IF(AND(OR($H10="确定",$H10="零金额"),OR($G10="",$G10&lt;0)),"错误：金额",IF(AND($H10="确定",$K10&lt;&gt;"CNY"),"人工判断（HOLD）：非人民币",IF($H10="未确定","人工判断（HOLD）：金额未确定",IF(AND($H10="不适用",$F10&lt;&gt;"NDA/保密"),"待补充：金额口径",IF(AND($H10="零金额",$F10&lt;&gt;"NDA/保密"),"人工判断（HOLD）：零金额对价",IF(AND($H10&lt;&gt;"确定",$H10&lt;&gt;"零金额",$H10&lt;&gt;"不适用"),"错误：金额口径",IF(OR($T10="是",AND(OR($H10="确定",$H10="零金额"),$J10&gt;审批参数!$B$10)),"R3",IF(OR(AND(OR($H10="确定",$H10="零金额"),$J10&gt;审批参数!$B$9),$S10&gt;0,$L10&gt;审批参数!$B$12,$M10&gt;审批参数!$B$11,$R10&lt;&gt;"无"),"R2","R1")))))))))))</f>
        <v/>
      </c>
      <c r="V10" s="65">
        <f>IF($A10="","",IF(LEFT($U10,2)="错误","检查输入",IF(LEFT($U10,2)="待补","缺少必填项",IF(LEFT($U10,2)="人工","金额/币种需人工判断",TRIM(IF(OR($T10="是",AND(OR($H10="确定",$H10="零金额"),$J10&gt;审批参数!$B$10)),"金额或责任超升级线；","")&amp;IF(AND(OR($H10="确定",$H10="零金额"),$J10&gt;审批参数!$B$9,$J10&lt;=审批参数!$B$10),"金额超R1上限；","")&amp;IF($S10&gt;0,"存在实质偏离；","")&amp;IF($L10&gt;审批参数!$B$12,"期限超12个月；","")&amp;IF($M10&gt;审批参数!$B$11,"预付款超30%；","")&amp;IF($R10&lt;&gt;"无","专项风险；",""))))))</f>
        <v/>
      </c>
      <c r="W10" s="65">
        <f>IF($A10="","",IF(LEFT($U10,2)="错误","修正后重算",IF(LEFT($U10,2)="待补","补齐后重算",IF(LEFT($U10,2)="人工","转人工判断，不得自动放行",IF($U10="R3","完成R2审查后升级审批",IF($U10="R2","业务批准+法务审查+财务/专项意见","业务批准；涉及付款做财务核验；签署授权另查"))))))</f>
        <v/>
      </c>
    </row>
    <row r="11" ht="15" customHeight="1" s="50">
      <c r="I11" s="82">
        <f>IF($A11="","",IF(OR($H11="确定",$H11="零金额"),SUMIFS($G$5:$G$104,$B$5:$B$104,$B11,$P$5:$P$104,"已签署")+SUMIFS($G$5:$G$104,$B$5:$B$104,$B11,$P$5:$P$104,"履行中")+SUMIFS($G$5:$G$104,$B$5:$B$104,$B11,$P$5:$P$104,"已结项")-IF(OR($P11="已签署",$P11="履行中",$P11="已结项"),N($G11),0),""))</f>
        <v/>
      </c>
      <c r="J11" s="82">
        <f>IF($A11="","",IF($H11="确定",IF($G11="","待补充",N($G11)+N($I11)),IF($H11="零金额",N($G11)+N($I11),IF($H11="不适用","不适用","待补充"))))</f>
        <v/>
      </c>
      <c r="U11" s="65">
        <f>IF($A11="","",IF(COUNTIF($A$5:$A$104,$A11)&gt;1,"错误：编号重复",IF(OR($C11="",$D11="",$E11="",$F11="",$H11="",$N11="",$O11="",$P11="",$Q11="",$K11=""),"待补充",IF(AND(OR($H11="确定",$H11="零金额"),OR($G11="",$G11&lt;0)),"错误：金额",IF(AND($H11="确定",$K11&lt;&gt;"CNY"),"人工判断（HOLD）：非人民币",IF($H11="未确定","人工判断（HOLD）：金额未确定",IF(AND($H11="不适用",$F11&lt;&gt;"NDA/保密"),"待补充：金额口径",IF(AND($H11="零金额",$F11&lt;&gt;"NDA/保密"),"人工判断（HOLD）：零金额对价",IF(AND($H11&lt;&gt;"确定",$H11&lt;&gt;"零金额",$H11&lt;&gt;"不适用"),"错误：金额口径",IF(OR($T11="是",AND(OR($H11="确定",$H11="零金额"),$J11&gt;审批参数!$B$10)),"R3",IF(OR(AND(OR($H11="确定",$H11="零金额"),$J11&gt;审批参数!$B$9),$S11&gt;0,$L11&gt;审批参数!$B$12,$M11&gt;审批参数!$B$11,$R11&lt;&gt;"无"),"R2","R1")))))))))))</f>
        <v/>
      </c>
      <c r="V11" s="65">
        <f>IF($A11="","",IF(LEFT($U11,2)="错误","检查输入",IF(LEFT($U11,2)="待补","缺少必填项",IF(LEFT($U11,2)="人工","金额/币种需人工判断",TRIM(IF(OR($T11="是",AND(OR($H11="确定",$H11="零金额"),$J11&gt;审批参数!$B$10)),"金额或责任超升级线；","")&amp;IF(AND(OR($H11="确定",$H11="零金额"),$J11&gt;审批参数!$B$9,$J11&lt;=审批参数!$B$10),"金额超R1上限；","")&amp;IF($S11&gt;0,"存在实质偏离；","")&amp;IF($L11&gt;审批参数!$B$12,"期限超12个月；","")&amp;IF($M11&gt;审批参数!$B$11,"预付款超30%；","")&amp;IF($R11&lt;&gt;"无","专项风险；",""))))))</f>
        <v/>
      </c>
      <c r="W11" s="65">
        <f>IF($A11="","",IF(LEFT($U11,2)="错误","修正后重算",IF(LEFT($U11,2)="待补","补齐后重算",IF(LEFT($U11,2)="人工","转人工判断，不得自动放行",IF($U11="R3","完成R2审查后升级审批",IF($U11="R2","业务批准+法务审查+财务/专项意见","业务批准；涉及付款做财务核验；签署授权另查"))))))</f>
        <v/>
      </c>
    </row>
    <row r="12" ht="15" customHeight="1" s="50">
      <c r="I12" s="82">
        <f>IF($A12="","",IF(OR($H12="确定",$H12="零金额"),SUMIFS($G$5:$G$104,$B$5:$B$104,$B12,$P$5:$P$104,"已签署")+SUMIFS($G$5:$G$104,$B$5:$B$104,$B12,$P$5:$P$104,"履行中")+SUMIFS($G$5:$G$104,$B$5:$B$104,$B12,$P$5:$P$104,"已结项")-IF(OR($P12="已签署",$P12="履行中",$P12="已结项"),N($G12),0),""))</f>
        <v/>
      </c>
      <c r="J12" s="82">
        <f>IF($A12="","",IF($H12="确定",IF($G12="","待补充",N($G12)+N($I12)),IF($H12="零金额",N($G12)+N($I12),IF($H12="不适用","不适用","待补充"))))</f>
        <v/>
      </c>
      <c r="U12" s="65">
        <f>IF($A12="","",IF(COUNTIF($A$5:$A$104,$A12)&gt;1,"错误：编号重复",IF(OR($C12="",$D12="",$E12="",$F12="",$H12="",$N12="",$O12="",$P12="",$Q12="",$K12=""),"待补充",IF(AND(OR($H12="确定",$H12="零金额"),OR($G12="",$G12&lt;0)),"错误：金额",IF(AND($H12="确定",$K12&lt;&gt;"CNY"),"人工判断（HOLD）：非人民币",IF($H12="未确定","人工判断（HOLD）：金额未确定",IF(AND($H12="不适用",$F12&lt;&gt;"NDA/保密"),"待补充：金额口径",IF(AND($H12="零金额",$F12&lt;&gt;"NDA/保密"),"人工判断（HOLD）：零金额对价",IF(AND($H12&lt;&gt;"确定",$H12&lt;&gt;"零金额",$H12&lt;&gt;"不适用"),"错误：金额口径",IF(OR($T12="是",AND(OR($H12="确定",$H12="零金额"),$J12&gt;审批参数!$B$10)),"R3",IF(OR(AND(OR($H12="确定",$H12="零金额"),$J12&gt;审批参数!$B$9),$S12&gt;0,$L12&gt;审批参数!$B$12,$M12&gt;审批参数!$B$11,$R12&lt;&gt;"无"),"R2","R1")))))))))))</f>
        <v/>
      </c>
      <c r="V12" s="65">
        <f>IF($A12="","",IF(LEFT($U12,2)="错误","检查输入",IF(LEFT($U12,2)="待补","缺少必填项",IF(LEFT($U12,2)="人工","金额/币种需人工判断",TRIM(IF(OR($T12="是",AND(OR($H12="确定",$H12="零金额"),$J12&gt;审批参数!$B$10)),"金额或责任超升级线；","")&amp;IF(AND(OR($H12="确定",$H12="零金额"),$J12&gt;审批参数!$B$9,$J12&lt;=审批参数!$B$10),"金额超R1上限；","")&amp;IF($S12&gt;0,"存在实质偏离；","")&amp;IF($L12&gt;审批参数!$B$12,"期限超12个月；","")&amp;IF($M12&gt;审批参数!$B$11,"预付款超30%；","")&amp;IF($R12&lt;&gt;"无","专项风险；",""))))))</f>
        <v/>
      </c>
      <c r="W12" s="65">
        <f>IF($A12="","",IF(LEFT($U12,2)="错误","修正后重算",IF(LEFT($U12,2)="待补","补齐后重算",IF(LEFT($U12,2)="人工","转人工判断，不得自动放行",IF($U12="R3","完成R2审查后升级审批",IF($U12="R2","业务批准+法务审查+财务/专项意见","业务批准；涉及付款做财务核验；签署授权另查"))))))</f>
        <v/>
      </c>
    </row>
    <row r="13" ht="15" customHeight="1" s="50">
      <c r="I13" s="82">
        <f>IF($A13="","",IF(OR($H13="确定",$H13="零金额"),SUMIFS($G$5:$G$104,$B$5:$B$104,$B13,$P$5:$P$104,"已签署")+SUMIFS($G$5:$G$104,$B$5:$B$104,$B13,$P$5:$P$104,"履行中")+SUMIFS($G$5:$G$104,$B$5:$B$104,$B13,$P$5:$P$104,"已结项")-IF(OR($P13="已签署",$P13="履行中",$P13="已结项"),N($G13),0),""))</f>
        <v/>
      </c>
      <c r="J13" s="82">
        <f>IF($A13="","",IF($H13="确定",IF($G13="","待补充",N($G13)+N($I13)),IF($H13="零金额",N($G13)+N($I13),IF($H13="不适用","不适用","待补充"))))</f>
        <v/>
      </c>
      <c r="U13" s="65">
        <f>IF($A13="","",IF(COUNTIF($A$5:$A$104,$A13)&gt;1,"错误：编号重复",IF(OR($C13="",$D13="",$E13="",$F13="",$H13="",$N13="",$O13="",$P13="",$Q13="",$K13=""),"待补充",IF(AND(OR($H13="确定",$H13="零金额"),OR($G13="",$G13&lt;0)),"错误：金额",IF(AND($H13="确定",$K13&lt;&gt;"CNY"),"人工判断（HOLD）：非人民币",IF($H13="未确定","人工判断（HOLD）：金额未确定",IF(AND($H13="不适用",$F13&lt;&gt;"NDA/保密"),"待补充：金额口径",IF(AND($H13="零金额",$F13&lt;&gt;"NDA/保密"),"人工判断（HOLD）：零金额对价",IF(AND($H13&lt;&gt;"确定",$H13&lt;&gt;"零金额",$H13&lt;&gt;"不适用"),"错误：金额口径",IF(OR($T13="是",AND(OR($H13="确定",$H13="零金额"),$J13&gt;审批参数!$B$10)),"R3",IF(OR(AND(OR($H13="确定",$H13="零金额"),$J13&gt;审批参数!$B$9),$S13&gt;0,$L13&gt;审批参数!$B$12,$M13&gt;审批参数!$B$11,$R13&lt;&gt;"无"),"R2","R1")))))))))))</f>
        <v/>
      </c>
      <c r="V13" s="65">
        <f>IF($A13="","",IF(LEFT($U13,2)="错误","检查输入",IF(LEFT($U13,2)="待补","缺少必填项",IF(LEFT($U13,2)="人工","金额/币种需人工判断",TRIM(IF(OR($T13="是",AND(OR($H13="确定",$H13="零金额"),$J13&gt;审批参数!$B$10)),"金额或责任超升级线；","")&amp;IF(AND(OR($H13="确定",$H13="零金额"),$J13&gt;审批参数!$B$9,$J13&lt;=审批参数!$B$10),"金额超R1上限；","")&amp;IF($S13&gt;0,"存在实质偏离；","")&amp;IF($L13&gt;审批参数!$B$12,"期限超12个月；","")&amp;IF($M13&gt;审批参数!$B$11,"预付款超30%；","")&amp;IF($R13&lt;&gt;"无","专项风险；",""))))))</f>
        <v/>
      </c>
      <c r="W13" s="65">
        <f>IF($A13="","",IF(LEFT($U13,2)="错误","修正后重算",IF(LEFT($U13,2)="待补","补齐后重算",IF(LEFT($U13,2)="人工","转人工判断，不得自动放行",IF($U13="R3","完成R2审查后升级审批",IF($U13="R2","业务批准+法务审查+财务/专项意见","业务批准；涉及付款做财务核验；签署授权另查"))))))</f>
        <v/>
      </c>
    </row>
    <row r="14" ht="15" customHeight="1" s="50">
      <c r="I14" s="82">
        <f>IF($A14="","",IF(OR($H14="确定",$H14="零金额"),SUMIFS($G$5:$G$104,$B$5:$B$104,$B14,$P$5:$P$104,"已签署")+SUMIFS($G$5:$G$104,$B$5:$B$104,$B14,$P$5:$P$104,"履行中")+SUMIFS($G$5:$G$104,$B$5:$B$104,$B14,$P$5:$P$104,"已结项")-IF(OR($P14="已签署",$P14="履行中",$P14="已结项"),N($G14),0),""))</f>
        <v/>
      </c>
      <c r="J14" s="82">
        <f>IF($A14="","",IF($H14="确定",IF($G14="","待补充",N($G14)+N($I14)),IF($H14="零金额",N($G14)+N($I14),IF($H14="不适用","不适用","待补充"))))</f>
        <v/>
      </c>
      <c r="U14" s="65">
        <f>IF($A14="","",IF(COUNTIF($A$5:$A$104,$A14)&gt;1,"错误：编号重复",IF(OR($C14="",$D14="",$E14="",$F14="",$H14="",$N14="",$O14="",$P14="",$Q14="",$K14=""),"待补充",IF(AND(OR($H14="确定",$H14="零金额"),OR($G14="",$G14&lt;0)),"错误：金额",IF(AND($H14="确定",$K14&lt;&gt;"CNY"),"人工判断（HOLD）：非人民币",IF($H14="未确定","人工判断（HOLD）：金额未确定",IF(AND($H14="不适用",$F14&lt;&gt;"NDA/保密"),"待补充：金额口径",IF(AND($H14="零金额",$F14&lt;&gt;"NDA/保密"),"人工判断（HOLD）：零金额对价",IF(AND($H14&lt;&gt;"确定",$H14&lt;&gt;"零金额",$H14&lt;&gt;"不适用"),"错误：金额口径",IF(OR($T14="是",AND(OR($H14="确定",$H14="零金额"),$J14&gt;审批参数!$B$10)),"R3",IF(OR(AND(OR($H14="确定",$H14="零金额"),$J14&gt;审批参数!$B$9),$S14&gt;0,$L14&gt;审批参数!$B$12,$M14&gt;审批参数!$B$11,$R14&lt;&gt;"无"),"R2","R1")))))))))))</f>
        <v/>
      </c>
      <c r="V14" s="65">
        <f>IF($A14="","",IF(LEFT($U14,2)="错误","检查输入",IF(LEFT($U14,2)="待补","缺少必填项",IF(LEFT($U14,2)="人工","金额/币种需人工判断",TRIM(IF(OR($T14="是",AND(OR($H14="确定",$H14="零金额"),$J14&gt;审批参数!$B$10)),"金额或责任超升级线；","")&amp;IF(AND(OR($H14="确定",$H14="零金额"),$J14&gt;审批参数!$B$9,$J14&lt;=审批参数!$B$10),"金额超R1上限；","")&amp;IF($S14&gt;0,"存在实质偏离；","")&amp;IF($L14&gt;审批参数!$B$12,"期限超12个月；","")&amp;IF($M14&gt;审批参数!$B$11,"预付款超30%；","")&amp;IF($R14&lt;&gt;"无","专项风险；",""))))))</f>
        <v/>
      </c>
      <c r="W14" s="65">
        <f>IF($A14="","",IF(LEFT($U14,2)="错误","修正后重算",IF(LEFT($U14,2)="待补","补齐后重算",IF(LEFT($U14,2)="人工","转人工判断，不得自动放行",IF($U14="R3","完成R2审查后升级审批",IF($U14="R2","业务批准+法务审查+财务/专项意见","业务批准；涉及付款做财务核验；签署授权另查"))))))</f>
        <v/>
      </c>
    </row>
    <row r="15" ht="15" customHeight="1" s="50">
      <c r="I15" s="82">
        <f>IF($A15="","",IF(OR($H15="确定",$H15="零金额"),SUMIFS($G$5:$G$104,$B$5:$B$104,$B15,$P$5:$P$104,"已签署")+SUMIFS($G$5:$G$104,$B$5:$B$104,$B15,$P$5:$P$104,"履行中")+SUMIFS($G$5:$G$104,$B$5:$B$104,$B15,$P$5:$P$104,"已结项")-IF(OR($P15="已签署",$P15="履行中",$P15="已结项"),N($G15),0),""))</f>
        <v/>
      </c>
      <c r="J15" s="82">
        <f>IF($A15="","",IF($H15="确定",IF($G15="","待补充",N($G15)+N($I15)),IF($H15="零金额",N($G15)+N($I15),IF($H15="不适用","不适用","待补充"))))</f>
        <v/>
      </c>
      <c r="U15" s="65">
        <f>IF($A15="","",IF(COUNTIF($A$5:$A$104,$A15)&gt;1,"错误：编号重复",IF(OR($C15="",$D15="",$E15="",$F15="",$H15="",$N15="",$O15="",$P15="",$Q15="",$K15=""),"待补充",IF(AND(OR($H15="确定",$H15="零金额"),OR($G15="",$G15&lt;0)),"错误：金额",IF(AND($H15="确定",$K15&lt;&gt;"CNY"),"人工判断（HOLD）：非人民币",IF($H15="未确定","人工判断（HOLD）：金额未确定",IF(AND($H15="不适用",$F15&lt;&gt;"NDA/保密"),"待补充：金额口径",IF(AND($H15="零金额",$F15&lt;&gt;"NDA/保密"),"人工判断（HOLD）：零金额对价",IF(AND($H15&lt;&gt;"确定",$H15&lt;&gt;"零金额",$H15&lt;&gt;"不适用"),"错误：金额口径",IF(OR($T15="是",AND(OR($H15="确定",$H15="零金额"),$J15&gt;审批参数!$B$10)),"R3",IF(OR(AND(OR($H15="确定",$H15="零金额"),$J15&gt;审批参数!$B$9),$S15&gt;0,$L15&gt;审批参数!$B$12,$M15&gt;审批参数!$B$11,$R15&lt;&gt;"无"),"R2","R1")))))))))))</f>
        <v/>
      </c>
      <c r="V15" s="65">
        <f>IF($A15="","",IF(LEFT($U15,2)="错误","检查输入",IF(LEFT($U15,2)="待补","缺少必填项",IF(LEFT($U15,2)="人工","金额/币种需人工判断",TRIM(IF(OR($T15="是",AND(OR($H15="确定",$H15="零金额"),$J15&gt;审批参数!$B$10)),"金额或责任超升级线；","")&amp;IF(AND(OR($H15="确定",$H15="零金额"),$J15&gt;审批参数!$B$9,$J15&lt;=审批参数!$B$10),"金额超R1上限；","")&amp;IF($S15&gt;0,"存在实质偏离；","")&amp;IF($L15&gt;审批参数!$B$12,"期限超12个月；","")&amp;IF($M15&gt;审批参数!$B$11,"预付款超30%；","")&amp;IF($R15&lt;&gt;"无","专项风险；",""))))))</f>
        <v/>
      </c>
      <c r="W15" s="65">
        <f>IF($A15="","",IF(LEFT($U15,2)="错误","修正后重算",IF(LEFT($U15,2)="待补","补齐后重算",IF(LEFT($U15,2)="人工","转人工判断，不得自动放行",IF($U15="R3","完成R2审查后升级审批",IF($U15="R2","业务批准+法务审查+财务/专项意见","业务批准；涉及付款做财务核验；签署授权另查"))))))</f>
        <v/>
      </c>
    </row>
    <row r="16" ht="15" customHeight="1" s="50">
      <c r="I16" s="82">
        <f>IF($A16="","",IF(OR($H16="确定",$H16="零金额"),SUMIFS($G$5:$G$104,$B$5:$B$104,$B16,$P$5:$P$104,"已签署")+SUMIFS($G$5:$G$104,$B$5:$B$104,$B16,$P$5:$P$104,"履行中")+SUMIFS($G$5:$G$104,$B$5:$B$104,$B16,$P$5:$P$104,"已结项")-IF(OR($P16="已签署",$P16="履行中",$P16="已结项"),N($G16),0),""))</f>
        <v/>
      </c>
      <c r="J16" s="82">
        <f>IF($A16="","",IF($H16="确定",IF($G16="","待补充",N($G16)+N($I16)),IF($H16="零金额",N($G16)+N($I16),IF($H16="不适用","不适用","待补充"))))</f>
        <v/>
      </c>
      <c r="U16" s="65">
        <f>IF($A16="","",IF(COUNTIF($A$5:$A$104,$A16)&gt;1,"错误：编号重复",IF(OR($C16="",$D16="",$E16="",$F16="",$H16="",$N16="",$O16="",$P16="",$Q16="",$K16=""),"待补充",IF(AND(OR($H16="确定",$H16="零金额"),OR($G16="",$G16&lt;0)),"错误：金额",IF(AND($H16="确定",$K16&lt;&gt;"CNY"),"人工判断（HOLD）：非人民币",IF($H16="未确定","人工判断（HOLD）：金额未确定",IF(AND($H16="不适用",$F16&lt;&gt;"NDA/保密"),"待补充：金额口径",IF(AND($H16="零金额",$F16&lt;&gt;"NDA/保密"),"人工判断（HOLD）：零金额对价",IF(AND($H16&lt;&gt;"确定",$H16&lt;&gt;"零金额",$H16&lt;&gt;"不适用"),"错误：金额口径",IF(OR($T16="是",AND(OR($H16="确定",$H16="零金额"),$J16&gt;审批参数!$B$10)),"R3",IF(OR(AND(OR($H16="确定",$H16="零金额"),$J16&gt;审批参数!$B$9),$S16&gt;0,$L16&gt;审批参数!$B$12,$M16&gt;审批参数!$B$11,$R16&lt;&gt;"无"),"R2","R1")))))))))))</f>
        <v/>
      </c>
      <c r="V16" s="65">
        <f>IF($A16="","",IF(LEFT($U16,2)="错误","检查输入",IF(LEFT($U16,2)="待补","缺少必填项",IF(LEFT($U16,2)="人工","金额/币种需人工判断",TRIM(IF(OR($T16="是",AND(OR($H16="确定",$H16="零金额"),$J16&gt;审批参数!$B$10)),"金额或责任超升级线；","")&amp;IF(AND(OR($H16="确定",$H16="零金额"),$J16&gt;审批参数!$B$9,$J16&lt;=审批参数!$B$10),"金额超R1上限；","")&amp;IF($S16&gt;0,"存在实质偏离；","")&amp;IF($L16&gt;审批参数!$B$12,"期限超12个月；","")&amp;IF($M16&gt;审批参数!$B$11,"预付款超30%；","")&amp;IF($R16&lt;&gt;"无","专项风险；",""))))))</f>
        <v/>
      </c>
      <c r="W16" s="65">
        <f>IF($A16="","",IF(LEFT($U16,2)="错误","修正后重算",IF(LEFT($U16,2)="待补","补齐后重算",IF(LEFT($U16,2)="人工","转人工判断，不得自动放行",IF($U16="R3","完成R2审查后升级审批",IF($U16="R2","业务批准+法务审查+财务/专项意见","业务批准；涉及付款做财务核验；签署授权另查"))))))</f>
        <v/>
      </c>
    </row>
    <row r="17" ht="15" customHeight="1" s="50">
      <c r="I17" s="82">
        <f>IF($A17="","",IF(OR($H17="确定",$H17="零金额"),SUMIFS($G$5:$G$104,$B$5:$B$104,$B17,$P$5:$P$104,"已签署")+SUMIFS($G$5:$G$104,$B$5:$B$104,$B17,$P$5:$P$104,"履行中")+SUMIFS($G$5:$G$104,$B$5:$B$104,$B17,$P$5:$P$104,"已结项")-IF(OR($P17="已签署",$P17="履行中",$P17="已结项"),N($G17),0),""))</f>
        <v/>
      </c>
      <c r="J17" s="82">
        <f>IF($A17="","",IF($H17="确定",IF($G17="","待补充",N($G17)+N($I17)),IF($H17="零金额",N($G17)+N($I17),IF($H17="不适用","不适用","待补充"))))</f>
        <v/>
      </c>
      <c r="U17" s="65">
        <f>IF($A17="","",IF(COUNTIF($A$5:$A$104,$A17)&gt;1,"错误：编号重复",IF(OR($C17="",$D17="",$E17="",$F17="",$H17="",$N17="",$O17="",$P17="",$Q17="",$K17=""),"待补充",IF(AND(OR($H17="确定",$H17="零金额"),OR($G17="",$G17&lt;0)),"错误：金额",IF(AND($H17="确定",$K17&lt;&gt;"CNY"),"人工判断（HOLD）：非人民币",IF($H17="未确定","人工判断（HOLD）：金额未确定",IF(AND($H17="不适用",$F17&lt;&gt;"NDA/保密"),"待补充：金额口径",IF(AND($H17="零金额",$F17&lt;&gt;"NDA/保密"),"人工判断（HOLD）：零金额对价",IF(AND($H17&lt;&gt;"确定",$H17&lt;&gt;"零金额",$H17&lt;&gt;"不适用"),"错误：金额口径",IF(OR($T17="是",AND(OR($H17="确定",$H17="零金额"),$J17&gt;审批参数!$B$10)),"R3",IF(OR(AND(OR($H17="确定",$H17="零金额"),$J17&gt;审批参数!$B$9),$S17&gt;0,$L17&gt;审批参数!$B$12,$M17&gt;审批参数!$B$11,$R17&lt;&gt;"无"),"R2","R1")))))))))))</f>
        <v/>
      </c>
      <c r="V17" s="65">
        <f>IF($A17="","",IF(LEFT($U17,2)="错误","检查输入",IF(LEFT($U17,2)="待补","缺少必填项",IF(LEFT($U17,2)="人工","金额/币种需人工判断",TRIM(IF(OR($T17="是",AND(OR($H17="确定",$H17="零金额"),$J17&gt;审批参数!$B$10)),"金额或责任超升级线；","")&amp;IF(AND(OR($H17="确定",$H17="零金额"),$J17&gt;审批参数!$B$9,$J17&lt;=审批参数!$B$10),"金额超R1上限；","")&amp;IF($S17&gt;0,"存在实质偏离；","")&amp;IF($L17&gt;审批参数!$B$12,"期限超12个月；","")&amp;IF($M17&gt;审批参数!$B$11,"预付款超30%；","")&amp;IF($R17&lt;&gt;"无","专项风险；",""))))))</f>
        <v/>
      </c>
      <c r="W17" s="65">
        <f>IF($A17="","",IF(LEFT($U17,2)="错误","修正后重算",IF(LEFT($U17,2)="待补","补齐后重算",IF(LEFT($U17,2)="人工","转人工判断，不得自动放行",IF($U17="R3","完成R2审查后升级审批",IF($U17="R2","业务批准+法务审查+财务/专项意见","业务批准；涉及付款做财务核验；签署授权另查"))))))</f>
        <v/>
      </c>
    </row>
    <row r="18" ht="15" customHeight="1" s="50">
      <c r="I18" s="82">
        <f>IF($A18="","",IF(OR($H18="确定",$H18="零金额"),SUMIFS($G$5:$G$104,$B$5:$B$104,$B18,$P$5:$P$104,"已签署")+SUMIFS($G$5:$G$104,$B$5:$B$104,$B18,$P$5:$P$104,"履行中")+SUMIFS($G$5:$G$104,$B$5:$B$104,$B18,$P$5:$P$104,"已结项")-IF(OR($P18="已签署",$P18="履行中",$P18="已结项"),N($G18),0),""))</f>
        <v/>
      </c>
      <c r="J18" s="82">
        <f>IF($A18="","",IF($H18="确定",IF($G18="","待补充",N($G18)+N($I18)),IF($H18="零金额",N($G18)+N($I18),IF($H18="不适用","不适用","待补充"))))</f>
        <v/>
      </c>
      <c r="U18" s="65">
        <f>IF($A18="","",IF(COUNTIF($A$5:$A$104,$A18)&gt;1,"错误：编号重复",IF(OR($C18="",$D18="",$E18="",$F18="",$H18="",$N18="",$O18="",$P18="",$Q18="",$K18=""),"待补充",IF(AND(OR($H18="确定",$H18="零金额"),OR($G18="",$G18&lt;0)),"错误：金额",IF(AND($H18="确定",$K18&lt;&gt;"CNY"),"人工判断（HOLD）：非人民币",IF($H18="未确定","人工判断（HOLD）：金额未确定",IF(AND($H18="不适用",$F18&lt;&gt;"NDA/保密"),"待补充：金额口径",IF(AND($H18="零金额",$F18&lt;&gt;"NDA/保密"),"人工判断（HOLD）：零金额对价",IF(AND($H18&lt;&gt;"确定",$H18&lt;&gt;"零金额",$H18&lt;&gt;"不适用"),"错误：金额口径",IF(OR($T18="是",AND(OR($H18="确定",$H18="零金额"),$J18&gt;审批参数!$B$10)),"R3",IF(OR(AND(OR($H18="确定",$H18="零金额"),$J18&gt;审批参数!$B$9),$S18&gt;0,$L18&gt;审批参数!$B$12,$M18&gt;审批参数!$B$11,$R18&lt;&gt;"无"),"R2","R1")))))))))))</f>
        <v/>
      </c>
      <c r="V18" s="65">
        <f>IF($A18="","",IF(LEFT($U18,2)="错误","检查输入",IF(LEFT($U18,2)="待补","缺少必填项",IF(LEFT($U18,2)="人工","金额/币种需人工判断",TRIM(IF(OR($T18="是",AND(OR($H18="确定",$H18="零金额"),$J18&gt;审批参数!$B$10)),"金额或责任超升级线；","")&amp;IF(AND(OR($H18="确定",$H18="零金额"),$J18&gt;审批参数!$B$9,$J18&lt;=审批参数!$B$10),"金额超R1上限；","")&amp;IF($S18&gt;0,"存在实质偏离；","")&amp;IF($L18&gt;审批参数!$B$12,"期限超12个月；","")&amp;IF($M18&gt;审批参数!$B$11,"预付款超30%；","")&amp;IF($R18&lt;&gt;"无","专项风险；",""))))))</f>
        <v/>
      </c>
      <c r="W18" s="65">
        <f>IF($A18="","",IF(LEFT($U18,2)="错误","修正后重算",IF(LEFT($U18,2)="待补","补齐后重算",IF(LEFT($U18,2)="人工","转人工判断，不得自动放行",IF($U18="R3","完成R2审查后升级审批",IF($U18="R2","业务批准+法务审查+财务/专项意见","业务批准；涉及付款做财务核验；签署授权另查"))))))</f>
        <v/>
      </c>
    </row>
    <row r="19" ht="15" customHeight="1" s="50">
      <c r="I19" s="82">
        <f>IF($A19="","",IF(OR($H19="确定",$H19="零金额"),SUMIFS($G$5:$G$104,$B$5:$B$104,$B19,$P$5:$P$104,"已签署")+SUMIFS($G$5:$G$104,$B$5:$B$104,$B19,$P$5:$P$104,"履行中")+SUMIFS($G$5:$G$104,$B$5:$B$104,$B19,$P$5:$P$104,"已结项")-IF(OR($P19="已签署",$P19="履行中",$P19="已结项"),N($G19),0),""))</f>
        <v/>
      </c>
      <c r="J19" s="82">
        <f>IF($A19="","",IF($H19="确定",IF($G19="","待补充",N($G19)+N($I19)),IF($H19="零金额",N($G19)+N($I19),IF($H19="不适用","不适用","待补充"))))</f>
        <v/>
      </c>
      <c r="U19" s="65">
        <f>IF($A19="","",IF(COUNTIF($A$5:$A$104,$A19)&gt;1,"错误：编号重复",IF(OR($C19="",$D19="",$E19="",$F19="",$H19="",$N19="",$O19="",$P19="",$Q19="",$K19=""),"待补充",IF(AND(OR($H19="确定",$H19="零金额"),OR($G19="",$G19&lt;0)),"错误：金额",IF(AND($H19="确定",$K19&lt;&gt;"CNY"),"人工判断（HOLD）：非人民币",IF($H19="未确定","人工判断（HOLD）：金额未确定",IF(AND($H19="不适用",$F19&lt;&gt;"NDA/保密"),"待补充：金额口径",IF(AND($H19="零金额",$F19&lt;&gt;"NDA/保密"),"人工判断（HOLD）：零金额对价",IF(AND($H19&lt;&gt;"确定",$H19&lt;&gt;"零金额",$H19&lt;&gt;"不适用"),"错误：金额口径",IF(OR($T19="是",AND(OR($H19="确定",$H19="零金额"),$J19&gt;审批参数!$B$10)),"R3",IF(OR(AND(OR($H19="确定",$H19="零金额"),$J19&gt;审批参数!$B$9),$S19&gt;0,$L19&gt;审批参数!$B$12,$M19&gt;审批参数!$B$11,$R19&lt;&gt;"无"),"R2","R1")))))))))))</f>
        <v/>
      </c>
      <c r="V19" s="65">
        <f>IF($A19="","",IF(LEFT($U19,2)="错误","检查输入",IF(LEFT($U19,2)="待补","缺少必填项",IF(LEFT($U19,2)="人工","金额/币种需人工判断",TRIM(IF(OR($T19="是",AND(OR($H19="确定",$H19="零金额"),$J19&gt;审批参数!$B$10)),"金额或责任超升级线；","")&amp;IF(AND(OR($H19="确定",$H19="零金额"),$J19&gt;审批参数!$B$9,$J19&lt;=审批参数!$B$10),"金额超R1上限；","")&amp;IF($S19&gt;0,"存在实质偏离；","")&amp;IF($L19&gt;审批参数!$B$12,"期限超12个月；","")&amp;IF($M19&gt;审批参数!$B$11,"预付款超30%；","")&amp;IF($R19&lt;&gt;"无","专项风险；",""))))))</f>
        <v/>
      </c>
      <c r="W19" s="65">
        <f>IF($A19="","",IF(LEFT($U19,2)="错误","修正后重算",IF(LEFT($U19,2)="待补","补齐后重算",IF(LEFT($U19,2)="人工","转人工判断，不得自动放行",IF($U19="R3","完成R2审查后升级审批",IF($U19="R2","业务批准+法务审查+财务/专项意见","业务批准；涉及付款做财务核验；签署授权另查"))))))</f>
        <v/>
      </c>
    </row>
    <row r="20" ht="15" customHeight="1" s="50">
      <c r="I20" s="82">
        <f>IF($A20="","",IF(OR($H20="确定",$H20="零金额"),SUMIFS($G$5:$G$104,$B$5:$B$104,$B20,$P$5:$P$104,"已签署")+SUMIFS($G$5:$G$104,$B$5:$B$104,$B20,$P$5:$P$104,"履行中")+SUMIFS($G$5:$G$104,$B$5:$B$104,$B20,$P$5:$P$104,"已结项")-IF(OR($P20="已签署",$P20="履行中",$P20="已结项"),N($G20),0),""))</f>
        <v/>
      </c>
      <c r="J20" s="82">
        <f>IF($A20="","",IF($H20="确定",IF($G20="","待补充",N($G20)+N($I20)),IF($H20="零金额",N($G20)+N($I20),IF($H20="不适用","不适用","待补充"))))</f>
        <v/>
      </c>
      <c r="U20" s="65">
        <f>IF($A20="","",IF(COUNTIF($A$5:$A$104,$A20)&gt;1,"错误：编号重复",IF(OR($C20="",$D20="",$E20="",$F20="",$H20="",$N20="",$O20="",$P20="",$Q20="",$K20=""),"待补充",IF(AND(OR($H20="确定",$H20="零金额"),OR($G20="",$G20&lt;0)),"错误：金额",IF(AND($H20="确定",$K20&lt;&gt;"CNY"),"人工判断（HOLD）：非人民币",IF($H20="未确定","人工判断（HOLD）：金额未确定",IF(AND($H20="不适用",$F20&lt;&gt;"NDA/保密"),"待补充：金额口径",IF(AND($H20="零金额",$F20&lt;&gt;"NDA/保密"),"人工判断（HOLD）：零金额对价",IF(AND($H20&lt;&gt;"确定",$H20&lt;&gt;"零金额",$H20&lt;&gt;"不适用"),"错误：金额口径",IF(OR($T20="是",AND(OR($H20="确定",$H20="零金额"),$J20&gt;审批参数!$B$10)),"R3",IF(OR(AND(OR($H20="确定",$H20="零金额"),$J20&gt;审批参数!$B$9),$S20&gt;0,$L20&gt;审批参数!$B$12,$M20&gt;审批参数!$B$11,$R20&lt;&gt;"无"),"R2","R1")))))))))))</f>
        <v/>
      </c>
      <c r="V20" s="65">
        <f>IF($A20="","",IF(LEFT($U20,2)="错误","检查输入",IF(LEFT($U20,2)="待补","缺少必填项",IF(LEFT($U20,2)="人工","金额/币种需人工判断",TRIM(IF(OR($T20="是",AND(OR($H20="确定",$H20="零金额"),$J20&gt;审批参数!$B$10)),"金额或责任超升级线；","")&amp;IF(AND(OR($H20="确定",$H20="零金额"),$J20&gt;审批参数!$B$9,$J20&lt;=审批参数!$B$10),"金额超R1上限；","")&amp;IF($S20&gt;0,"存在实质偏离；","")&amp;IF($L20&gt;审批参数!$B$12,"期限超12个月；","")&amp;IF($M20&gt;审批参数!$B$11,"预付款超30%；","")&amp;IF($R20&lt;&gt;"无","专项风险；",""))))))</f>
        <v/>
      </c>
      <c r="W20" s="65">
        <f>IF($A20="","",IF(LEFT($U20,2)="错误","修正后重算",IF(LEFT($U20,2)="待补","补齐后重算",IF(LEFT($U20,2)="人工","转人工判断，不得自动放行",IF($U20="R3","完成R2审查后升级审批",IF($U20="R2","业务批准+法务审查+财务/专项意见","业务批准；涉及付款做财务核验；签署授权另查"))))))</f>
        <v/>
      </c>
    </row>
    <row r="21" ht="15" customHeight="1" s="50">
      <c r="I21" s="82">
        <f>IF($A21="","",IF(OR($H21="确定",$H21="零金额"),SUMIFS($G$5:$G$104,$B$5:$B$104,$B21,$P$5:$P$104,"已签署")+SUMIFS($G$5:$G$104,$B$5:$B$104,$B21,$P$5:$P$104,"履行中")+SUMIFS($G$5:$G$104,$B$5:$B$104,$B21,$P$5:$P$104,"已结项")-IF(OR($P21="已签署",$P21="履行中",$P21="已结项"),N($G21),0),""))</f>
        <v/>
      </c>
      <c r="J21" s="82">
        <f>IF($A21="","",IF($H21="确定",IF($G21="","待补充",N($G21)+N($I21)),IF($H21="零金额",N($G21)+N($I21),IF($H21="不适用","不适用","待补充"))))</f>
        <v/>
      </c>
      <c r="U21" s="65">
        <f>IF($A21="","",IF(COUNTIF($A$5:$A$104,$A21)&gt;1,"错误：编号重复",IF(OR($C21="",$D21="",$E21="",$F21="",$H21="",$N21="",$O21="",$P21="",$Q21="",$K21=""),"待补充",IF(AND(OR($H21="确定",$H21="零金额"),OR($G21="",$G21&lt;0)),"错误：金额",IF(AND($H21="确定",$K21&lt;&gt;"CNY"),"人工判断（HOLD）：非人民币",IF($H21="未确定","人工判断（HOLD）：金额未确定",IF(AND($H21="不适用",$F21&lt;&gt;"NDA/保密"),"待补充：金额口径",IF(AND($H21="零金额",$F21&lt;&gt;"NDA/保密"),"人工判断（HOLD）：零金额对价",IF(AND($H21&lt;&gt;"确定",$H21&lt;&gt;"零金额",$H21&lt;&gt;"不适用"),"错误：金额口径",IF(OR($T21="是",AND(OR($H21="确定",$H21="零金额"),$J21&gt;审批参数!$B$10)),"R3",IF(OR(AND(OR($H21="确定",$H21="零金额"),$J21&gt;审批参数!$B$9),$S21&gt;0,$L21&gt;审批参数!$B$12,$M21&gt;审批参数!$B$11,$R21&lt;&gt;"无"),"R2","R1")))))))))))</f>
        <v/>
      </c>
      <c r="V21" s="65">
        <f>IF($A21="","",IF(LEFT($U21,2)="错误","检查输入",IF(LEFT($U21,2)="待补","缺少必填项",IF(LEFT($U21,2)="人工","金额/币种需人工判断",TRIM(IF(OR($T21="是",AND(OR($H21="确定",$H21="零金额"),$J21&gt;审批参数!$B$10)),"金额或责任超升级线；","")&amp;IF(AND(OR($H21="确定",$H21="零金额"),$J21&gt;审批参数!$B$9,$J21&lt;=审批参数!$B$10),"金额超R1上限；","")&amp;IF($S21&gt;0,"存在实质偏离；","")&amp;IF($L21&gt;审批参数!$B$12,"期限超12个月；","")&amp;IF($M21&gt;审批参数!$B$11,"预付款超30%；","")&amp;IF($R21&lt;&gt;"无","专项风险；",""))))))</f>
        <v/>
      </c>
      <c r="W21" s="65">
        <f>IF($A21="","",IF(LEFT($U21,2)="错误","修正后重算",IF(LEFT($U21,2)="待补","补齐后重算",IF(LEFT($U21,2)="人工","转人工判断，不得自动放行",IF($U21="R3","完成R2审查后升级审批",IF($U21="R2","业务批准+法务审查+财务/专项意见","业务批准；涉及付款做财务核验；签署授权另查"))))))</f>
        <v/>
      </c>
    </row>
    <row r="22" ht="15" customHeight="1" s="50">
      <c r="I22" s="82">
        <f>IF($A22="","",IF(OR($H22="确定",$H22="零金额"),SUMIFS($G$5:$G$104,$B$5:$B$104,$B22,$P$5:$P$104,"已签署")+SUMIFS($G$5:$G$104,$B$5:$B$104,$B22,$P$5:$P$104,"履行中")+SUMIFS($G$5:$G$104,$B$5:$B$104,$B22,$P$5:$P$104,"已结项")-IF(OR($P22="已签署",$P22="履行中",$P22="已结项"),N($G22),0),""))</f>
        <v/>
      </c>
      <c r="J22" s="82">
        <f>IF($A22="","",IF($H22="确定",IF($G22="","待补充",N($G22)+N($I22)),IF($H22="零金额",N($G22)+N($I22),IF($H22="不适用","不适用","待补充"))))</f>
        <v/>
      </c>
      <c r="U22" s="65">
        <f>IF($A22="","",IF(COUNTIF($A$5:$A$104,$A22)&gt;1,"错误：编号重复",IF(OR($C22="",$D22="",$E22="",$F22="",$H22="",$N22="",$O22="",$P22="",$Q22="",$K22=""),"待补充",IF(AND(OR($H22="确定",$H22="零金额"),OR($G22="",$G22&lt;0)),"错误：金额",IF(AND($H22="确定",$K22&lt;&gt;"CNY"),"人工判断（HOLD）：非人民币",IF($H22="未确定","人工判断（HOLD）：金额未确定",IF(AND($H22="不适用",$F22&lt;&gt;"NDA/保密"),"待补充：金额口径",IF(AND($H22="零金额",$F22&lt;&gt;"NDA/保密"),"人工判断（HOLD）：零金额对价",IF(AND($H22&lt;&gt;"确定",$H22&lt;&gt;"零金额",$H22&lt;&gt;"不适用"),"错误：金额口径",IF(OR($T22="是",AND(OR($H22="确定",$H22="零金额"),$J22&gt;审批参数!$B$10)),"R3",IF(OR(AND(OR($H22="确定",$H22="零金额"),$J22&gt;审批参数!$B$9),$S22&gt;0,$L22&gt;审批参数!$B$12,$M22&gt;审批参数!$B$11,$R22&lt;&gt;"无"),"R2","R1")))))))))))</f>
        <v/>
      </c>
      <c r="V22" s="65">
        <f>IF($A22="","",IF(LEFT($U22,2)="错误","检查输入",IF(LEFT($U22,2)="待补","缺少必填项",IF(LEFT($U22,2)="人工","金额/币种需人工判断",TRIM(IF(OR($T22="是",AND(OR($H22="确定",$H22="零金额"),$J22&gt;审批参数!$B$10)),"金额或责任超升级线；","")&amp;IF(AND(OR($H22="确定",$H22="零金额"),$J22&gt;审批参数!$B$9,$J22&lt;=审批参数!$B$10),"金额超R1上限；","")&amp;IF($S22&gt;0,"存在实质偏离；","")&amp;IF($L22&gt;审批参数!$B$12,"期限超12个月；","")&amp;IF($M22&gt;审批参数!$B$11,"预付款超30%；","")&amp;IF($R22&lt;&gt;"无","专项风险；",""))))))</f>
        <v/>
      </c>
      <c r="W22" s="65">
        <f>IF($A22="","",IF(LEFT($U22,2)="错误","修正后重算",IF(LEFT($U22,2)="待补","补齐后重算",IF(LEFT($U22,2)="人工","转人工判断，不得自动放行",IF($U22="R3","完成R2审查后升级审批",IF($U22="R2","业务批准+法务审查+财务/专项意见","业务批准；涉及付款做财务核验；签署授权另查"))))))</f>
        <v/>
      </c>
    </row>
    <row r="23" ht="15" customHeight="1" s="50">
      <c r="I23" s="82">
        <f>IF($A23="","",IF(OR($H23="确定",$H23="零金额"),SUMIFS($G$5:$G$104,$B$5:$B$104,$B23,$P$5:$P$104,"已签署")+SUMIFS($G$5:$G$104,$B$5:$B$104,$B23,$P$5:$P$104,"履行中")+SUMIFS($G$5:$G$104,$B$5:$B$104,$B23,$P$5:$P$104,"已结项")-IF(OR($P23="已签署",$P23="履行中",$P23="已结项"),N($G23),0),""))</f>
        <v/>
      </c>
      <c r="J23" s="82">
        <f>IF($A23="","",IF($H23="确定",IF($G23="","待补充",N($G23)+N($I23)),IF($H23="零金额",N($G23)+N($I23),IF($H23="不适用","不适用","待补充"))))</f>
        <v/>
      </c>
      <c r="U23" s="65">
        <f>IF($A23="","",IF(COUNTIF($A$5:$A$104,$A23)&gt;1,"错误：编号重复",IF(OR($C23="",$D23="",$E23="",$F23="",$H23="",$N23="",$O23="",$P23="",$Q23="",$K23=""),"待补充",IF(AND(OR($H23="确定",$H23="零金额"),OR($G23="",$G23&lt;0)),"错误：金额",IF(AND($H23="确定",$K23&lt;&gt;"CNY"),"人工判断（HOLD）：非人民币",IF($H23="未确定","人工判断（HOLD）：金额未确定",IF(AND($H23="不适用",$F23&lt;&gt;"NDA/保密"),"待补充：金额口径",IF(AND($H23="零金额",$F23&lt;&gt;"NDA/保密"),"人工判断（HOLD）：零金额对价",IF(AND($H23&lt;&gt;"确定",$H23&lt;&gt;"零金额",$H23&lt;&gt;"不适用"),"错误：金额口径",IF(OR($T23="是",AND(OR($H23="确定",$H23="零金额"),$J23&gt;审批参数!$B$10)),"R3",IF(OR(AND(OR($H23="确定",$H23="零金额"),$J23&gt;审批参数!$B$9),$S23&gt;0,$L23&gt;审批参数!$B$12,$M23&gt;审批参数!$B$11,$R23&lt;&gt;"无"),"R2","R1")))))))))))</f>
        <v/>
      </c>
      <c r="V23" s="65">
        <f>IF($A23="","",IF(LEFT($U23,2)="错误","检查输入",IF(LEFT($U23,2)="待补","缺少必填项",IF(LEFT($U23,2)="人工","金额/币种需人工判断",TRIM(IF(OR($T23="是",AND(OR($H23="确定",$H23="零金额"),$J23&gt;审批参数!$B$10)),"金额或责任超升级线；","")&amp;IF(AND(OR($H23="确定",$H23="零金额"),$J23&gt;审批参数!$B$9,$J23&lt;=审批参数!$B$10),"金额超R1上限；","")&amp;IF($S23&gt;0,"存在实质偏离；","")&amp;IF($L23&gt;审批参数!$B$12,"期限超12个月；","")&amp;IF($M23&gt;审批参数!$B$11,"预付款超30%；","")&amp;IF($R23&lt;&gt;"无","专项风险；",""))))))</f>
        <v/>
      </c>
      <c r="W23" s="65">
        <f>IF($A23="","",IF(LEFT($U23,2)="错误","修正后重算",IF(LEFT($U23,2)="待补","补齐后重算",IF(LEFT($U23,2)="人工","转人工判断，不得自动放行",IF($U23="R3","完成R2审查后升级审批",IF($U23="R2","业务批准+法务审查+财务/专项意见","业务批准；涉及付款做财务核验；签署授权另查"))))))</f>
        <v/>
      </c>
    </row>
    <row r="24" ht="15" customHeight="1" s="50">
      <c r="I24" s="82">
        <f>IF($A24="","",IF(OR($H24="确定",$H24="零金额"),SUMIFS($G$5:$G$104,$B$5:$B$104,$B24,$P$5:$P$104,"已签署")+SUMIFS($G$5:$G$104,$B$5:$B$104,$B24,$P$5:$P$104,"履行中")+SUMIFS($G$5:$G$104,$B$5:$B$104,$B24,$P$5:$P$104,"已结项")-IF(OR($P24="已签署",$P24="履行中",$P24="已结项"),N($G24),0),""))</f>
        <v/>
      </c>
      <c r="J24" s="82">
        <f>IF($A24="","",IF($H24="确定",IF($G24="","待补充",N($G24)+N($I24)),IF($H24="零金额",N($G24)+N($I24),IF($H24="不适用","不适用","待补充"))))</f>
        <v/>
      </c>
      <c r="U24" s="65">
        <f>IF($A24="","",IF(COUNTIF($A$5:$A$104,$A24)&gt;1,"错误：编号重复",IF(OR($C24="",$D24="",$E24="",$F24="",$H24="",$N24="",$O24="",$P24="",$Q24="",$K24=""),"待补充",IF(AND(OR($H24="确定",$H24="零金额"),OR($G24="",$G24&lt;0)),"错误：金额",IF(AND($H24="确定",$K24&lt;&gt;"CNY"),"人工判断（HOLD）：非人民币",IF($H24="未确定","人工判断（HOLD）：金额未确定",IF(AND($H24="不适用",$F24&lt;&gt;"NDA/保密"),"待补充：金额口径",IF(AND($H24="零金额",$F24&lt;&gt;"NDA/保密"),"人工判断（HOLD）：零金额对价",IF(AND($H24&lt;&gt;"确定",$H24&lt;&gt;"零金额",$H24&lt;&gt;"不适用"),"错误：金额口径",IF(OR($T24="是",AND(OR($H24="确定",$H24="零金额"),$J24&gt;审批参数!$B$10)),"R3",IF(OR(AND(OR($H24="确定",$H24="零金额"),$J24&gt;审批参数!$B$9),$S24&gt;0,$L24&gt;审批参数!$B$12,$M24&gt;审批参数!$B$11,$R24&lt;&gt;"无"),"R2","R1")))))))))))</f>
        <v/>
      </c>
      <c r="V24" s="65">
        <f>IF($A24="","",IF(LEFT($U24,2)="错误","检查输入",IF(LEFT($U24,2)="待补","缺少必填项",IF(LEFT($U24,2)="人工","金额/币种需人工判断",TRIM(IF(OR($T24="是",AND(OR($H24="确定",$H24="零金额"),$J24&gt;审批参数!$B$10)),"金额或责任超升级线；","")&amp;IF(AND(OR($H24="确定",$H24="零金额"),$J24&gt;审批参数!$B$9,$J24&lt;=审批参数!$B$10),"金额超R1上限；","")&amp;IF($S24&gt;0,"存在实质偏离；","")&amp;IF($L24&gt;审批参数!$B$12,"期限超12个月；","")&amp;IF($M24&gt;审批参数!$B$11,"预付款超30%；","")&amp;IF($R24&lt;&gt;"无","专项风险；",""))))))</f>
        <v/>
      </c>
      <c r="W24" s="65">
        <f>IF($A24="","",IF(LEFT($U24,2)="错误","修正后重算",IF(LEFT($U24,2)="待补","补齐后重算",IF(LEFT($U24,2)="人工","转人工判断，不得自动放行",IF($U24="R3","完成R2审查后升级审批",IF($U24="R2","业务批准+法务审查+财务/专项意见","业务批准；涉及付款做财务核验；签署授权另查"))))))</f>
        <v/>
      </c>
    </row>
    <row r="25" ht="15" customHeight="1" s="50">
      <c r="I25" s="82">
        <f>IF($A25="","",IF(OR($H25="确定",$H25="零金额"),SUMIFS($G$5:$G$104,$B$5:$B$104,$B25,$P$5:$P$104,"已签署")+SUMIFS($G$5:$G$104,$B$5:$B$104,$B25,$P$5:$P$104,"履行中")+SUMIFS($G$5:$G$104,$B$5:$B$104,$B25,$P$5:$P$104,"已结项")-IF(OR($P25="已签署",$P25="履行中",$P25="已结项"),N($G25),0),""))</f>
        <v/>
      </c>
      <c r="J25" s="82">
        <f>IF($A25="","",IF($H25="确定",IF($G25="","待补充",N($G25)+N($I25)),IF($H25="零金额",N($G25)+N($I25),IF($H25="不适用","不适用","待补充"))))</f>
        <v/>
      </c>
      <c r="U25" s="65">
        <f>IF($A25="","",IF(COUNTIF($A$5:$A$104,$A25)&gt;1,"错误：编号重复",IF(OR($C25="",$D25="",$E25="",$F25="",$H25="",$N25="",$O25="",$P25="",$Q25="",$K25=""),"待补充",IF(AND(OR($H25="确定",$H25="零金额"),OR($G25="",$G25&lt;0)),"错误：金额",IF(AND($H25="确定",$K25&lt;&gt;"CNY"),"人工判断（HOLD）：非人民币",IF($H25="未确定","人工判断（HOLD）：金额未确定",IF(AND($H25="不适用",$F25&lt;&gt;"NDA/保密"),"待补充：金额口径",IF(AND($H25="零金额",$F25&lt;&gt;"NDA/保密"),"人工判断（HOLD）：零金额对价",IF(AND($H25&lt;&gt;"确定",$H25&lt;&gt;"零金额",$H25&lt;&gt;"不适用"),"错误：金额口径",IF(OR($T25="是",AND(OR($H25="确定",$H25="零金额"),$J25&gt;审批参数!$B$10)),"R3",IF(OR(AND(OR($H25="确定",$H25="零金额"),$J25&gt;审批参数!$B$9),$S25&gt;0,$L25&gt;审批参数!$B$12,$M25&gt;审批参数!$B$11,$R25&lt;&gt;"无"),"R2","R1")))))))))))</f>
        <v/>
      </c>
      <c r="V25" s="65">
        <f>IF($A25="","",IF(LEFT($U25,2)="错误","检查输入",IF(LEFT($U25,2)="待补","缺少必填项",IF(LEFT($U25,2)="人工","金额/币种需人工判断",TRIM(IF(OR($T25="是",AND(OR($H25="确定",$H25="零金额"),$J25&gt;审批参数!$B$10)),"金额或责任超升级线；","")&amp;IF(AND(OR($H25="确定",$H25="零金额"),$J25&gt;审批参数!$B$9,$J25&lt;=审批参数!$B$10),"金额超R1上限；","")&amp;IF($S25&gt;0,"存在实质偏离；","")&amp;IF($L25&gt;审批参数!$B$12,"期限超12个月；","")&amp;IF($M25&gt;审批参数!$B$11,"预付款超30%；","")&amp;IF($R25&lt;&gt;"无","专项风险；",""))))))</f>
        <v/>
      </c>
      <c r="W25" s="65">
        <f>IF($A25="","",IF(LEFT($U25,2)="错误","修正后重算",IF(LEFT($U25,2)="待补","补齐后重算",IF(LEFT($U25,2)="人工","转人工判断，不得自动放行",IF($U25="R3","完成R2审查后升级审批",IF($U25="R2","业务批准+法务审查+财务/专项意见","业务批准；涉及付款做财务核验；签署授权另查"))))))</f>
        <v/>
      </c>
    </row>
    <row r="26" ht="15" customHeight="1" s="50">
      <c r="I26" s="82">
        <f>IF($A26="","",IF(OR($H26="确定",$H26="零金额"),SUMIFS($G$5:$G$104,$B$5:$B$104,$B26,$P$5:$P$104,"已签署")+SUMIFS($G$5:$G$104,$B$5:$B$104,$B26,$P$5:$P$104,"履行中")+SUMIFS($G$5:$G$104,$B$5:$B$104,$B26,$P$5:$P$104,"已结项")-IF(OR($P26="已签署",$P26="履行中",$P26="已结项"),N($G26),0),""))</f>
        <v/>
      </c>
      <c r="J26" s="82">
        <f>IF($A26="","",IF($H26="确定",IF($G26="","待补充",N($G26)+N($I26)),IF($H26="零金额",N($G26)+N($I26),IF($H26="不适用","不适用","待补充"))))</f>
        <v/>
      </c>
      <c r="U26" s="65">
        <f>IF($A26="","",IF(COUNTIF($A$5:$A$104,$A26)&gt;1,"错误：编号重复",IF(OR($C26="",$D26="",$E26="",$F26="",$H26="",$N26="",$O26="",$P26="",$Q26="",$K26=""),"待补充",IF(AND(OR($H26="确定",$H26="零金额"),OR($G26="",$G26&lt;0)),"错误：金额",IF(AND($H26="确定",$K26&lt;&gt;"CNY"),"人工判断（HOLD）：非人民币",IF($H26="未确定","人工判断（HOLD）：金额未确定",IF(AND($H26="不适用",$F26&lt;&gt;"NDA/保密"),"待补充：金额口径",IF(AND($H26="零金额",$F26&lt;&gt;"NDA/保密"),"人工判断（HOLD）：零金额对价",IF(AND($H26&lt;&gt;"确定",$H26&lt;&gt;"零金额",$H26&lt;&gt;"不适用"),"错误：金额口径",IF(OR($T26="是",AND(OR($H26="确定",$H26="零金额"),$J26&gt;审批参数!$B$10)),"R3",IF(OR(AND(OR($H26="确定",$H26="零金额"),$J26&gt;审批参数!$B$9),$S26&gt;0,$L26&gt;审批参数!$B$12,$M26&gt;审批参数!$B$11,$R26&lt;&gt;"无"),"R2","R1")))))))))))</f>
        <v/>
      </c>
      <c r="V26" s="65">
        <f>IF($A26="","",IF(LEFT($U26,2)="错误","检查输入",IF(LEFT($U26,2)="待补","缺少必填项",IF(LEFT($U26,2)="人工","金额/币种需人工判断",TRIM(IF(OR($T26="是",AND(OR($H26="确定",$H26="零金额"),$J26&gt;审批参数!$B$10)),"金额或责任超升级线；","")&amp;IF(AND(OR($H26="确定",$H26="零金额"),$J26&gt;审批参数!$B$9,$J26&lt;=审批参数!$B$10),"金额超R1上限；","")&amp;IF($S26&gt;0,"存在实质偏离；","")&amp;IF($L26&gt;审批参数!$B$12,"期限超12个月；","")&amp;IF($M26&gt;审批参数!$B$11,"预付款超30%；","")&amp;IF($R26&lt;&gt;"无","专项风险；",""))))))</f>
        <v/>
      </c>
      <c r="W26" s="65">
        <f>IF($A26="","",IF(LEFT($U26,2)="错误","修正后重算",IF(LEFT($U26,2)="待补","补齐后重算",IF(LEFT($U26,2)="人工","转人工判断，不得自动放行",IF($U26="R3","完成R2审查后升级审批",IF($U26="R2","业务批准+法务审查+财务/专项意见","业务批准；涉及付款做财务核验；签署授权另查"))))))</f>
        <v/>
      </c>
    </row>
    <row r="27" ht="15" customHeight="1" s="50">
      <c r="I27" s="82">
        <f>IF($A27="","",IF(OR($H27="确定",$H27="零金额"),SUMIFS($G$5:$G$104,$B$5:$B$104,$B27,$P$5:$P$104,"已签署")+SUMIFS($G$5:$G$104,$B$5:$B$104,$B27,$P$5:$P$104,"履行中")+SUMIFS($G$5:$G$104,$B$5:$B$104,$B27,$P$5:$P$104,"已结项")-IF(OR($P27="已签署",$P27="履行中",$P27="已结项"),N($G27),0),""))</f>
        <v/>
      </c>
      <c r="J27" s="82">
        <f>IF($A27="","",IF($H27="确定",IF($G27="","待补充",N($G27)+N($I27)),IF($H27="零金额",N($G27)+N($I27),IF($H27="不适用","不适用","待补充"))))</f>
        <v/>
      </c>
      <c r="U27" s="65">
        <f>IF($A27="","",IF(COUNTIF($A$5:$A$104,$A27)&gt;1,"错误：编号重复",IF(OR($C27="",$D27="",$E27="",$F27="",$H27="",$N27="",$O27="",$P27="",$Q27="",$K27=""),"待补充",IF(AND(OR($H27="确定",$H27="零金额"),OR($G27="",$G27&lt;0)),"错误：金额",IF(AND($H27="确定",$K27&lt;&gt;"CNY"),"人工判断（HOLD）：非人民币",IF($H27="未确定","人工判断（HOLD）：金额未确定",IF(AND($H27="不适用",$F27&lt;&gt;"NDA/保密"),"待补充：金额口径",IF(AND($H27="零金额",$F27&lt;&gt;"NDA/保密"),"人工判断（HOLD）：零金额对价",IF(AND($H27&lt;&gt;"确定",$H27&lt;&gt;"零金额",$H27&lt;&gt;"不适用"),"错误：金额口径",IF(OR($T27="是",AND(OR($H27="确定",$H27="零金额"),$J27&gt;审批参数!$B$10)),"R3",IF(OR(AND(OR($H27="确定",$H27="零金额"),$J27&gt;审批参数!$B$9),$S27&gt;0,$L27&gt;审批参数!$B$12,$M27&gt;审批参数!$B$11,$R27&lt;&gt;"无"),"R2","R1")))))))))))</f>
        <v/>
      </c>
      <c r="V27" s="65">
        <f>IF($A27="","",IF(LEFT($U27,2)="错误","检查输入",IF(LEFT($U27,2)="待补","缺少必填项",IF(LEFT($U27,2)="人工","金额/币种需人工判断",TRIM(IF(OR($T27="是",AND(OR($H27="确定",$H27="零金额"),$J27&gt;审批参数!$B$10)),"金额或责任超升级线；","")&amp;IF(AND(OR($H27="确定",$H27="零金额"),$J27&gt;审批参数!$B$9,$J27&lt;=审批参数!$B$10),"金额超R1上限；","")&amp;IF($S27&gt;0,"存在实质偏离；","")&amp;IF($L27&gt;审批参数!$B$12,"期限超12个月；","")&amp;IF($M27&gt;审批参数!$B$11,"预付款超30%；","")&amp;IF($R27&lt;&gt;"无","专项风险；",""))))))</f>
        <v/>
      </c>
      <c r="W27" s="65">
        <f>IF($A27="","",IF(LEFT($U27,2)="错误","修正后重算",IF(LEFT($U27,2)="待补","补齐后重算",IF(LEFT($U27,2)="人工","转人工判断，不得自动放行",IF($U27="R3","完成R2审查后升级审批",IF($U27="R2","业务批准+法务审查+财务/专项意见","业务批准；涉及付款做财务核验；签署授权另查"))))))</f>
        <v/>
      </c>
    </row>
    <row r="28" ht="15" customHeight="1" s="50">
      <c r="I28" s="82">
        <f>IF($A28="","",IF(OR($H28="确定",$H28="零金额"),SUMIFS($G$5:$G$104,$B$5:$B$104,$B28,$P$5:$P$104,"已签署")+SUMIFS($G$5:$G$104,$B$5:$B$104,$B28,$P$5:$P$104,"履行中")+SUMIFS($G$5:$G$104,$B$5:$B$104,$B28,$P$5:$P$104,"已结项")-IF(OR($P28="已签署",$P28="履行中",$P28="已结项"),N($G28),0),""))</f>
        <v/>
      </c>
      <c r="J28" s="82">
        <f>IF($A28="","",IF($H28="确定",IF($G28="","待补充",N($G28)+N($I28)),IF($H28="零金额",N($G28)+N($I28),IF($H28="不适用","不适用","待补充"))))</f>
        <v/>
      </c>
      <c r="U28" s="65">
        <f>IF($A28="","",IF(COUNTIF($A$5:$A$104,$A28)&gt;1,"错误：编号重复",IF(OR($C28="",$D28="",$E28="",$F28="",$H28="",$N28="",$O28="",$P28="",$Q28="",$K28=""),"待补充",IF(AND(OR($H28="确定",$H28="零金额"),OR($G28="",$G28&lt;0)),"错误：金额",IF(AND($H28="确定",$K28&lt;&gt;"CNY"),"人工判断（HOLD）：非人民币",IF($H28="未确定","人工判断（HOLD）：金额未确定",IF(AND($H28="不适用",$F28&lt;&gt;"NDA/保密"),"待补充：金额口径",IF(AND($H28="零金额",$F28&lt;&gt;"NDA/保密"),"人工判断（HOLD）：零金额对价",IF(AND($H28&lt;&gt;"确定",$H28&lt;&gt;"零金额",$H28&lt;&gt;"不适用"),"错误：金额口径",IF(OR($T28="是",AND(OR($H28="确定",$H28="零金额"),$J28&gt;审批参数!$B$10)),"R3",IF(OR(AND(OR($H28="确定",$H28="零金额"),$J28&gt;审批参数!$B$9),$S28&gt;0,$L28&gt;审批参数!$B$12,$M28&gt;审批参数!$B$11,$R28&lt;&gt;"无"),"R2","R1")))))))))))</f>
        <v/>
      </c>
      <c r="V28" s="65">
        <f>IF($A28="","",IF(LEFT($U28,2)="错误","检查输入",IF(LEFT($U28,2)="待补","缺少必填项",IF(LEFT($U28,2)="人工","金额/币种需人工判断",TRIM(IF(OR($T28="是",AND(OR($H28="确定",$H28="零金额"),$J28&gt;审批参数!$B$10)),"金额或责任超升级线；","")&amp;IF(AND(OR($H28="确定",$H28="零金额"),$J28&gt;审批参数!$B$9,$J28&lt;=审批参数!$B$10),"金额超R1上限；","")&amp;IF($S28&gt;0,"存在实质偏离；","")&amp;IF($L28&gt;审批参数!$B$12,"期限超12个月；","")&amp;IF($M28&gt;审批参数!$B$11,"预付款超30%；","")&amp;IF($R28&lt;&gt;"无","专项风险；",""))))))</f>
        <v/>
      </c>
      <c r="W28" s="65">
        <f>IF($A28="","",IF(LEFT($U28,2)="错误","修正后重算",IF(LEFT($U28,2)="待补","补齐后重算",IF(LEFT($U28,2)="人工","转人工判断，不得自动放行",IF($U28="R3","完成R2审查后升级审批",IF($U28="R2","业务批准+法务审查+财务/专项意见","业务批准；涉及付款做财务核验；签署授权另查"))))))</f>
        <v/>
      </c>
    </row>
    <row r="29" ht="15" customHeight="1" s="50">
      <c r="I29" s="82">
        <f>IF($A29="","",IF(OR($H29="确定",$H29="零金额"),SUMIFS($G$5:$G$104,$B$5:$B$104,$B29,$P$5:$P$104,"已签署")+SUMIFS($G$5:$G$104,$B$5:$B$104,$B29,$P$5:$P$104,"履行中")+SUMIFS($G$5:$G$104,$B$5:$B$104,$B29,$P$5:$P$104,"已结项")-IF(OR($P29="已签署",$P29="履行中",$P29="已结项"),N($G29),0),""))</f>
        <v/>
      </c>
      <c r="J29" s="82">
        <f>IF($A29="","",IF($H29="确定",IF($G29="","待补充",N($G29)+N($I29)),IF($H29="零金额",N($G29)+N($I29),IF($H29="不适用","不适用","待补充"))))</f>
        <v/>
      </c>
      <c r="U29" s="65">
        <f>IF($A29="","",IF(COUNTIF($A$5:$A$104,$A29)&gt;1,"错误：编号重复",IF(OR($C29="",$D29="",$E29="",$F29="",$H29="",$N29="",$O29="",$P29="",$Q29="",$K29=""),"待补充",IF(AND(OR($H29="确定",$H29="零金额"),OR($G29="",$G29&lt;0)),"错误：金额",IF(AND($H29="确定",$K29&lt;&gt;"CNY"),"人工判断（HOLD）：非人民币",IF($H29="未确定","人工判断（HOLD）：金额未确定",IF(AND($H29="不适用",$F29&lt;&gt;"NDA/保密"),"待补充：金额口径",IF(AND($H29="零金额",$F29&lt;&gt;"NDA/保密"),"人工判断（HOLD）：零金额对价",IF(AND($H29&lt;&gt;"确定",$H29&lt;&gt;"零金额",$H29&lt;&gt;"不适用"),"错误：金额口径",IF(OR($T29="是",AND(OR($H29="确定",$H29="零金额"),$J29&gt;审批参数!$B$10)),"R3",IF(OR(AND(OR($H29="确定",$H29="零金额"),$J29&gt;审批参数!$B$9),$S29&gt;0,$L29&gt;审批参数!$B$12,$M29&gt;审批参数!$B$11,$R29&lt;&gt;"无"),"R2","R1")))))))))))</f>
        <v/>
      </c>
      <c r="V29" s="65">
        <f>IF($A29="","",IF(LEFT($U29,2)="错误","检查输入",IF(LEFT($U29,2)="待补","缺少必填项",IF(LEFT($U29,2)="人工","金额/币种需人工判断",TRIM(IF(OR($T29="是",AND(OR($H29="确定",$H29="零金额"),$J29&gt;审批参数!$B$10)),"金额或责任超升级线；","")&amp;IF(AND(OR($H29="确定",$H29="零金额"),$J29&gt;审批参数!$B$9,$J29&lt;=审批参数!$B$10),"金额超R1上限；","")&amp;IF($S29&gt;0,"存在实质偏离；","")&amp;IF($L29&gt;审批参数!$B$12,"期限超12个月；","")&amp;IF($M29&gt;审批参数!$B$11,"预付款超30%；","")&amp;IF($R29&lt;&gt;"无","专项风险；",""))))))</f>
        <v/>
      </c>
      <c r="W29" s="65">
        <f>IF($A29="","",IF(LEFT($U29,2)="错误","修正后重算",IF(LEFT($U29,2)="待补","补齐后重算",IF(LEFT($U29,2)="人工","转人工判断，不得自动放行",IF($U29="R3","完成R2审查后升级审批",IF($U29="R2","业务批准+法务审查+财务/专项意见","业务批准；涉及付款做财务核验；签署授权另查"))))))</f>
        <v/>
      </c>
    </row>
    <row r="30" ht="15" customHeight="1" s="50">
      <c r="I30" s="82">
        <f>IF($A30="","",IF(OR($H30="确定",$H30="零金额"),SUMIFS($G$5:$G$104,$B$5:$B$104,$B30,$P$5:$P$104,"已签署")+SUMIFS($G$5:$G$104,$B$5:$B$104,$B30,$P$5:$P$104,"履行中")+SUMIFS($G$5:$G$104,$B$5:$B$104,$B30,$P$5:$P$104,"已结项")-IF(OR($P30="已签署",$P30="履行中",$P30="已结项"),N($G30),0),""))</f>
        <v/>
      </c>
      <c r="J30" s="82">
        <f>IF($A30="","",IF($H30="确定",IF($G30="","待补充",N($G30)+N($I30)),IF($H30="零金额",N($G30)+N($I30),IF($H30="不适用","不适用","待补充"))))</f>
        <v/>
      </c>
      <c r="U30" s="65">
        <f>IF($A30="","",IF(COUNTIF($A$5:$A$104,$A30)&gt;1,"错误：编号重复",IF(OR($C30="",$D30="",$E30="",$F30="",$H30="",$N30="",$O30="",$P30="",$Q30="",$K30=""),"待补充",IF(AND(OR($H30="确定",$H30="零金额"),OR($G30="",$G30&lt;0)),"错误：金额",IF(AND($H30="确定",$K30&lt;&gt;"CNY"),"人工判断（HOLD）：非人民币",IF($H30="未确定","人工判断（HOLD）：金额未确定",IF(AND($H30="不适用",$F30&lt;&gt;"NDA/保密"),"待补充：金额口径",IF(AND($H30="零金额",$F30&lt;&gt;"NDA/保密"),"人工判断（HOLD）：零金额对价",IF(AND($H30&lt;&gt;"确定",$H30&lt;&gt;"零金额",$H30&lt;&gt;"不适用"),"错误：金额口径",IF(OR($T30="是",AND(OR($H30="确定",$H30="零金额"),$J30&gt;审批参数!$B$10)),"R3",IF(OR(AND(OR($H30="确定",$H30="零金额"),$J30&gt;审批参数!$B$9),$S30&gt;0,$L30&gt;审批参数!$B$12,$M30&gt;审批参数!$B$11,$R30&lt;&gt;"无"),"R2","R1")))))))))))</f>
        <v/>
      </c>
      <c r="V30" s="65">
        <f>IF($A30="","",IF(LEFT($U30,2)="错误","检查输入",IF(LEFT($U30,2)="待补","缺少必填项",IF(LEFT($U30,2)="人工","金额/币种需人工判断",TRIM(IF(OR($T30="是",AND(OR($H30="确定",$H30="零金额"),$J30&gt;审批参数!$B$10)),"金额或责任超升级线；","")&amp;IF(AND(OR($H30="确定",$H30="零金额"),$J30&gt;审批参数!$B$9,$J30&lt;=审批参数!$B$10),"金额超R1上限；","")&amp;IF($S30&gt;0,"存在实质偏离；","")&amp;IF($L30&gt;审批参数!$B$12,"期限超12个月；","")&amp;IF($M30&gt;审批参数!$B$11,"预付款超30%；","")&amp;IF($R30&lt;&gt;"无","专项风险；",""))))))</f>
        <v/>
      </c>
      <c r="W30" s="65">
        <f>IF($A30="","",IF(LEFT($U30,2)="错误","修正后重算",IF(LEFT($U30,2)="待补","补齐后重算",IF(LEFT($U30,2)="人工","转人工判断，不得自动放行",IF($U30="R3","完成R2审查后升级审批",IF($U30="R2","业务批准+法务审查+财务/专项意见","业务批准；涉及付款做财务核验；签署授权另查"))))))</f>
        <v/>
      </c>
    </row>
    <row r="31" ht="15" customHeight="1" s="50">
      <c r="I31" s="82">
        <f>IF($A31="","",IF(OR($H31="确定",$H31="零金额"),SUMIFS($G$5:$G$104,$B$5:$B$104,$B31,$P$5:$P$104,"已签署")+SUMIFS($G$5:$G$104,$B$5:$B$104,$B31,$P$5:$P$104,"履行中")+SUMIFS($G$5:$G$104,$B$5:$B$104,$B31,$P$5:$P$104,"已结项")-IF(OR($P31="已签署",$P31="履行中",$P31="已结项"),N($G31),0),""))</f>
        <v/>
      </c>
      <c r="J31" s="82">
        <f>IF($A31="","",IF($H31="确定",IF($G31="","待补充",N($G31)+N($I31)),IF($H31="零金额",N($G31)+N($I31),IF($H31="不适用","不适用","待补充"))))</f>
        <v/>
      </c>
      <c r="U31" s="65">
        <f>IF($A31="","",IF(COUNTIF($A$5:$A$104,$A31)&gt;1,"错误：编号重复",IF(OR($C31="",$D31="",$E31="",$F31="",$H31="",$N31="",$O31="",$P31="",$Q31="",$K31=""),"待补充",IF(AND(OR($H31="确定",$H31="零金额"),OR($G31="",$G31&lt;0)),"错误：金额",IF(AND($H31="确定",$K31&lt;&gt;"CNY"),"人工判断（HOLD）：非人民币",IF($H31="未确定","人工判断（HOLD）：金额未确定",IF(AND($H31="不适用",$F31&lt;&gt;"NDA/保密"),"待补充：金额口径",IF(AND($H31="零金额",$F31&lt;&gt;"NDA/保密"),"人工判断（HOLD）：零金额对价",IF(AND($H31&lt;&gt;"确定",$H31&lt;&gt;"零金额",$H31&lt;&gt;"不适用"),"错误：金额口径",IF(OR($T31="是",AND(OR($H31="确定",$H31="零金额"),$J31&gt;审批参数!$B$10)),"R3",IF(OR(AND(OR($H31="确定",$H31="零金额"),$J31&gt;审批参数!$B$9),$S31&gt;0,$L31&gt;审批参数!$B$12,$M31&gt;审批参数!$B$11,$R31&lt;&gt;"无"),"R2","R1")))))))))))</f>
        <v/>
      </c>
      <c r="V31" s="65">
        <f>IF($A31="","",IF(LEFT($U31,2)="错误","检查输入",IF(LEFT($U31,2)="待补","缺少必填项",IF(LEFT($U31,2)="人工","金额/币种需人工判断",TRIM(IF(OR($T31="是",AND(OR($H31="确定",$H31="零金额"),$J31&gt;审批参数!$B$10)),"金额或责任超升级线；","")&amp;IF(AND(OR($H31="确定",$H31="零金额"),$J31&gt;审批参数!$B$9,$J31&lt;=审批参数!$B$10),"金额超R1上限；","")&amp;IF($S31&gt;0,"存在实质偏离；","")&amp;IF($L31&gt;审批参数!$B$12,"期限超12个月；","")&amp;IF($M31&gt;审批参数!$B$11,"预付款超30%；","")&amp;IF($R31&lt;&gt;"无","专项风险；",""))))))</f>
        <v/>
      </c>
      <c r="W31" s="65">
        <f>IF($A31="","",IF(LEFT($U31,2)="错误","修正后重算",IF(LEFT($U31,2)="待补","补齐后重算",IF(LEFT($U31,2)="人工","转人工判断，不得自动放行",IF($U31="R3","完成R2审查后升级审批",IF($U31="R2","业务批准+法务审查+财务/专项意见","业务批准；涉及付款做财务核验；签署授权另查"))))))</f>
        <v/>
      </c>
    </row>
    <row r="32" ht="15" customHeight="1" s="50">
      <c r="I32" s="82">
        <f>IF($A32="","",IF(OR($H32="确定",$H32="零金额"),SUMIFS($G$5:$G$104,$B$5:$B$104,$B32,$P$5:$P$104,"已签署")+SUMIFS($G$5:$G$104,$B$5:$B$104,$B32,$P$5:$P$104,"履行中")+SUMIFS($G$5:$G$104,$B$5:$B$104,$B32,$P$5:$P$104,"已结项")-IF(OR($P32="已签署",$P32="履行中",$P32="已结项"),N($G32),0),""))</f>
        <v/>
      </c>
      <c r="J32" s="82">
        <f>IF($A32="","",IF($H32="确定",IF($G32="","待补充",N($G32)+N($I32)),IF($H32="零金额",N($G32)+N($I32),IF($H32="不适用","不适用","待补充"))))</f>
        <v/>
      </c>
      <c r="U32" s="65">
        <f>IF($A32="","",IF(COUNTIF($A$5:$A$104,$A32)&gt;1,"错误：编号重复",IF(OR($C32="",$D32="",$E32="",$F32="",$H32="",$N32="",$O32="",$P32="",$Q32="",$K32=""),"待补充",IF(AND(OR($H32="确定",$H32="零金额"),OR($G32="",$G32&lt;0)),"错误：金额",IF(AND($H32="确定",$K32&lt;&gt;"CNY"),"人工判断（HOLD）：非人民币",IF($H32="未确定","人工判断（HOLD）：金额未确定",IF(AND($H32="不适用",$F32&lt;&gt;"NDA/保密"),"待补充：金额口径",IF(AND($H32="零金额",$F32&lt;&gt;"NDA/保密"),"人工判断（HOLD）：零金额对价",IF(AND($H32&lt;&gt;"确定",$H32&lt;&gt;"零金额",$H32&lt;&gt;"不适用"),"错误：金额口径",IF(OR($T32="是",AND(OR($H32="确定",$H32="零金额"),$J32&gt;审批参数!$B$10)),"R3",IF(OR(AND(OR($H32="确定",$H32="零金额"),$J32&gt;审批参数!$B$9),$S32&gt;0,$L32&gt;审批参数!$B$12,$M32&gt;审批参数!$B$11,$R32&lt;&gt;"无"),"R2","R1")))))))))))</f>
        <v/>
      </c>
      <c r="V32" s="65">
        <f>IF($A32="","",IF(LEFT($U32,2)="错误","检查输入",IF(LEFT($U32,2)="待补","缺少必填项",IF(LEFT($U32,2)="人工","金额/币种需人工判断",TRIM(IF(OR($T32="是",AND(OR($H32="确定",$H32="零金额"),$J32&gt;审批参数!$B$10)),"金额或责任超升级线；","")&amp;IF(AND(OR($H32="确定",$H32="零金额"),$J32&gt;审批参数!$B$9,$J32&lt;=审批参数!$B$10),"金额超R1上限；","")&amp;IF($S32&gt;0,"存在实质偏离；","")&amp;IF($L32&gt;审批参数!$B$12,"期限超12个月；","")&amp;IF($M32&gt;审批参数!$B$11,"预付款超30%；","")&amp;IF($R32&lt;&gt;"无","专项风险；",""))))))</f>
        <v/>
      </c>
      <c r="W32" s="65">
        <f>IF($A32="","",IF(LEFT($U32,2)="错误","修正后重算",IF(LEFT($U32,2)="待补","补齐后重算",IF(LEFT($U32,2)="人工","转人工判断，不得自动放行",IF($U32="R3","完成R2审查后升级审批",IF($U32="R2","业务批准+法务审查+财务/专项意见","业务批准；涉及付款做财务核验；签署授权另查"))))))</f>
        <v/>
      </c>
    </row>
    <row r="33" ht="15" customHeight="1" s="50">
      <c r="I33" s="82">
        <f>IF($A33="","",IF(OR($H33="确定",$H33="零金额"),SUMIFS($G$5:$G$104,$B$5:$B$104,$B33,$P$5:$P$104,"已签署")+SUMIFS($G$5:$G$104,$B$5:$B$104,$B33,$P$5:$P$104,"履行中")+SUMIFS($G$5:$G$104,$B$5:$B$104,$B33,$P$5:$P$104,"已结项")-IF(OR($P33="已签署",$P33="履行中",$P33="已结项"),N($G33),0),""))</f>
        <v/>
      </c>
      <c r="J33" s="82">
        <f>IF($A33="","",IF($H33="确定",IF($G33="","待补充",N($G33)+N($I33)),IF($H33="零金额",N($G33)+N($I33),IF($H33="不适用","不适用","待补充"))))</f>
        <v/>
      </c>
      <c r="U33" s="65">
        <f>IF($A33="","",IF(COUNTIF($A$5:$A$104,$A33)&gt;1,"错误：编号重复",IF(OR($C33="",$D33="",$E33="",$F33="",$H33="",$N33="",$O33="",$P33="",$Q33="",$K33=""),"待补充",IF(AND(OR($H33="确定",$H33="零金额"),OR($G33="",$G33&lt;0)),"错误：金额",IF(AND($H33="确定",$K33&lt;&gt;"CNY"),"人工判断（HOLD）：非人民币",IF($H33="未确定","人工判断（HOLD）：金额未确定",IF(AND($H33="不适用",$F33&lt;&gt;"NDA/保密"),"待补充：金额口径",IF(AND($H33="零金额",$F33&lt;&gt;"NDA/保密"),"人工判断（HOLD）：零金额对价",IF(AND($H33&lt;&gt;"确定",$H33&lt;&gt;"零金额",$H33&lt;&gt;"不适用"),"错误：金额口径",IF(OR($T33="是",AND(OR($H33="确定",$H33="零金额"),$J33&gt;审批参数!$B$10)),"R3",IF(OR(AND(OR($H33="确定",$H33="零金额"),$J33&gt;审批参数!$B$9),$S33&gt;0,$L33&gt;审批参数!$B$12,$M33&gt;审批参数!$B$11,$R33&lt;&gt;"无"),"R2","R1")))))))))))</f>
        <v/>
      </c>
      <c r="V33" s="65">
        <f>IF($A33="","",IF(LEFT($U33,2)="错误","检查输入",IF(LEFT($U33,2)="待补","缺少必填项",IF(LEFT($U33,2)="人工","金额/币种需人工判断",TRIM(IF(OR($T33="是",AND(OR($H33="确定",$H33="零金额"),$J33&gt;审批参数!$B$10)),"金额或责任超升级线；","")&amp;IF(AND(OR($H33="确定",$H33="零金额"),$J33&gt;审批参数!$B$9,$J33&lt;=审批参数!$B$10),"金额超R1上限；","")&amp;IF($S33&gt;0,"存在实质偏离；","")&amp;IF($L33&gt;审批参数!$B$12,"期限超12个月；","")&amp;IF($M33&gt;审批参数!$B$11,"预付款超30%；","")&amp;IF($R33&lt;&gt;"无","专项风险；",""))))))</f>
        <v/>
      </c>
      <c r="W33" s="65">
        <f>IF($A33="","",IF(LEFT($U33,2)="错误","修正后重算",IF(LEFT($U33,2)="待补","补齐后重算",IF(LEFT($U33,2)="人工","转人工判断，不得自动放行",IF($U33="R3","完成R2审查后升级审批",IF($U33="R2","业务批准+法务审查+财务/专项意见","业务批准；涉及付款做财务核验；签署授权另查"))))))</f>
        <v/>
      </c>
    </row>
    <row r="34" ht="15" customHeight="1" s="50">
      <c r="I34" s="82">
        <f>IF($A34="","",IF(OR($H34="确定",$H34="零金额"),SUMIFS($G$5:$G$104,$B$5:$B$104,$B34,$P$5:$P$104,"已签署")+SUMIFS($G$5:$G$104,$B$5:$B$104,$B34,$P$5:$P$104,"履行中")+SUMIFS($G$5:$G$104,$B$5:$B$104,$B34,$P$5:$P$104,"已结项")-IF(OR($P34="已签署",$P34="履行中",$P34="已结项"),N($G34),0),""))</f>
        <v/>
      </c>
      <c r="J34" s="82">
        <f>IF($A34="","",IF($H34="确定",IF($G34="","待补充",N($G34)+N($I34)),IF($H34="零金额",N($G34)+N($I34),IF($H34="不适用","不适用","待补充"))))</f>
        <v/>
      </c>
      <c r="U34" s="65">
        <f>IF($A34="","",IF(COUNTIF($A$5:$A$104,$A34)&gt;1,"错误：编号重复",IF(OR($C34="",$D34="",$E34="",$F34="",$H34="",$N34="",$O34="",$P34="",$Q34="",$K34=""),"待补充",IF(AND(OR($H34="确定",$H34="零金额"),OR($G34="",$G34&lt;0)),"错误：金额",IF(AND($H34="确定",$K34&lt;&gt;"CNY"),"人工判断（HOLD）：非人民币",IF($H34="未确定","人工判断（HOLD）：金额未确定",IF(AND($H34="不适用",$F34&lt;&gt;"NDA/保密"),"待补充：金额口径",IF(AND($H34="零金额",$F34&lt;&gt;"NDA/保密"),"人工判断（HOLD）：零金额对价",IF(AND($H34&lt;&gt;"确定",$H34&lt;&gt;"零金额",$H34&lt;&gt;"不适用"),"错误：金额口径",IF(OR($T34="是",AND(OR($H34="确定",$H34="零金额"),$J34&gt;审批参数!$B$10)),"R3",IF(OR(AND(OR($H34="确定",$H34="零金额"),$J34&gt;审批参数!$B$9),$S34&gt;0,$L34&gt;审批参数!$B$12,$M34&gt;审批参数!$B$11,$R34&lt;&gt;"无"),"R2","R1")))))))))))</f>
        <v/>
      </c>
      <c r="V34" s="65">
        <f>IF($A34="","",IF(LEFT($U34,2)="错误","检查输入",IF(LEFT($U34,2)="待补","缺少必填项",IF(LEFT($U34,2)="人工","金额/币种需人工判断",TRIM(IF(OR($T34="是",AND(OR($H34="确定",$H34="零金额"),$J34&gt;审批参数!$B$10)),"金额或责任超升级线；","")&amp;IF(AND(OR($H34="确定",$H34="零金额"),$J34&gt;审批参数!$B$9,$J34&lt;=审批参数!$B$10),"金额超R1上限；","")&amp;IF($S34&gt;0,"存在实质偏离；","")&amp;IF($L34&gt;审批参数!$B$12,"期限超12个月；","")&amp;IF($M34&gt;审批参数!$B$11,"预付款超30%；","")&amp;IF($R34&lt;&gt;"无","专项风险；",""))))))</f>
        <v/>
      </c>
      <c r="W34" s="65">
        <f>IF($A34="","",IF(LEFT($U34,2)="错误","修正后重算",IF(LEFT($U34,2)="待补","补齐后重算",IF(LEFT($U34,2)="人工","转人工判断，不得自动放行",IF($U34="R3","完成R2审查后升级审批",IF($U34="R2","业务批准+法务审查+财务/专项意见","业务批准；涉及付款做财务核验；签署授权另查"))))))</f>
        <v/>
      </c>
    </row>
    <row r="35" ht="15" customHeight="1" s="50">
      <c r="I35" s="82">
        <f>IF($A35="","",IF(OR($H35="确定",$H35="零金额"),SUMIFS($G$5:$G$104,$B$5:$B$104,$B35,$P$5:$P$104,"已签署")+SUMIFS($G$5:$G$104,$B$5:$B$104,$B35,$P$5:$P$104,"履行中")+SUMIFS($G$5:$G$104,$B$5:$B$104,$B35,$P$5:$P$104,"已结项")-IF(OR($P35="已签署",$P35="履行中",$P35="已结项"),N($G35),0),""))</f>
        <v/>
      </c>
      <c r="J35" s="82">
        <f>IF($A35="","",IF($H35="确定",IF($G35="","待补充",N($G35)+N($I35)),IF($H35="零金额",N($G35)+N($I35),IF($H35="不适用","不适用","待补充"))))</f>
        <v/>
      </c>
      <c r="U35" s="65">
        <f>IF($A35="","",IF(COUNTIF($A$5:$A$104,$A35)&gt;1,"错误：编号重复",IF(OR($C35="",$D35="",$E35="",$F35="",$H35="",$N35="",$O35="",$P35="",$Q35="",$K35=""),"待补充",IF(AND(OR($H35="确定",$H35="零金额"),OR($G35="",$G35&lt;0)),"错误：金额",IF(AND($H35="确定",$K35&lt;&gt;"CNY"),"人工判断（HOLD）：非人民币",IF($H35="未确定","人工判断（HOLD）：金额未确定",IF(AND($H35="不适用",$F35&lt;&gt;"NDA/保密"),"待补充：金额口径",IF(AND($H35="零金额",$F35&lt;&gt;"NDA/保密"),"人工判断（HOLD）：零金额对价",IF(AND($H35&lt;&gt;"确定",$H35&lt;&gt;"零金额",$H35&lt;&gt;"不适用"),"错误：金额口径",IF(OR($T35="是",AND(OR($H35="确定",$H35="零金额"),$J35&gt;审批参数!$B$10)),"R3",IF(OR(AND(OR($H35="确定",$H35="零金额"),$J35&gt;审批参数!$B$9),$S35&gt;0,$L35&gt;审批参数!$B$12,$M35&gt;审批参数!$B$11,$R35&lt;&gt;"无"),"R2","R1")))))))))))</f>
        <v/>
      </c>
      <c r="V35" s="65">
        <f>IF($A35="","",IF(LEFT($U35,2)="错误","检查输入",IF(LEFT($U35,2)="待补","缺少必填项",IF(LEFT($U35,2)="人工","金额/币种需人工判断",TRIM(IF(OR($T35="是",AND(OR($H35="确定",$H35="零金额"),$J35&gt;审批参数!$B$10)),"金额或责任超升级线；","")&amp;IF(AND(OR($H35="确定",$H35="零金额"),$J35&gt;审批参数!$B$9,$J35&lt;=审批参数!$B$10),"金额超R1上限；","")&amp;IF($S35&gt;0,"存在实质偏离；","")&amp;IF($L35&gt;审批参数!$B$12,"期限超12个月；","")&amp;IF($M35&gt;审批参数!$B$11,"预付款超30%；","")&amp;IF($R35&lt;&gt;"无","专项风险；",""))))))</f>
        <v/>
      </c>
      <c r="W35" s="65">
        <f>IF($A35="","",IF(LEFT($U35,2)="错误","修正后重算",IF(LEFT($U35,2)="待补","补齐后重算",IF(LEFT($U35,2)="人工","转人工判断，不得自动放行",IF($U35="R3","完成R2审查后升级审批",IF($U35="R2","业务批准+法务审查+财务/专项意见","业务批准；涉及付款做财务核验；签署授权另查"))))))</f>
        <v/>
      </c>
    </row>
    <row r="36" ht="15" customHeight="1" s="50">
      <c r="I36" s="82">
        <f>IF($A36="","",IF(OR($H36="确定",$H36="零金额"),SUMIFS($G$5:$G$104,$B$5:$B$104,$B36,$P$5:$P$104,"已签署")+SUMIFS($G$5:$G$104,$B$5:$B$104,$B36,$P$5:$P$104,"履行中")+SUMIFS($G$5:$G$104,$B$5:$B$104,$B36,$P$5:$P$104,"已结项")-IF(OR($P36="已签署",$P36="履行中",$P36="已结项"),N($G36),0),""))</f>
        <v/>
      </c>
      <c r="J36" s="82">
        <f>IF($A36="","",IF($H36="确定",IF($G36="","待补充",N($G36)+N($I36)),IF($H36="零金额",N($G36)+N($I36),IF($H36="不适用","不适用","待补充"))))</f>
        <v/>
      </c>
      <c r="U36" s="65">
        <f>IF($A36="","",IF(COUNTIF($A$5:$A$104,$A36)&gt;1,"错误：编号重复",IF(OR($C36="",$D36="",$E36="",$F36="",$H36="",$N36="",$O36="",$P36="",$Q36="",$K36=""),"待补充",IF(AND(OR($H36="确定",$H36="零金额"),OR($G36="",$G36&lt;0)),"错误：金额",IF(AND($H36="确定",$K36&lt;&gt;"CNY"),"人工判断（HOLD）：非人民币",IF($H36="未确定","人工判断（HOLD）：金额未确定",IF(AND($H36="不适用",$F36&lt;&gt;"NDA/保密"),"待补充：金额口径",IF(AND($H36="零金额",$F36&lt;&gt;"NDA/保密"),"人工判断（HOLD）：零金额对价",IF(AND($H36&lt;&gt;"确定",$H36&lt;&gt;"零金额",$H36&lt;&gt;"不适用"),"错误：金额口径",IF(OR($T36="是",AND(OR($H36="确定",$H36="零金额"),$J36&gt;审批参数!$B$10)),"R3",IF(OR(AND(OR($H36="确定",$H36="零金额"),$J36&gt;审批参数!$B$9),$S36&gt;0,$L36&gt;审批参数!$B$12,$M36&gt;审批参数!$B$11,$R36&lt;&gt;"无"),"R2","R1")))))))))))</f>
        <v/>
      </c>
      <c r="V36" s="65">
        <f>IF($A36="","",IF(LEFT($U36,2)="错误","检查输入",IF(LEFT($U36,2)="待补","缺少必填项",IF(LEFT($U36,2)="人工","金额/币种需人工判断",TRIM(IF(OR($T36="是",AND(OR($H36="确定",$H36="零金额"),$J36&gt;审批参数!$B$10)),"金额或责任超升级线；","")&amp;IF(AND(OR($H36="确定",$H36="零金额"),$J36&gt;审批参数!$B$9,$J36&lt;=审批参数!$B$10),"金额超R1上限；","")&amp;IF($S36&gt;0,"存在实质偏离；","")&amp;IF($L36&gt;审批参数!$B$12,"期限超12个月；","")&amp;IF($M36&gt;审批参数!$B$11,"预付款超30%；","")&amp;IF($R36&lt;&gt;"无","专项风险；",""))))))</f>
        <v/>
      </c>
      <c r="W36" s="65">
        <f>IF($A36="","",IF(LEFT($U36,2)="错误","修正后重算",IF(LEFT($U36,2)="待补","补齐后重算",IF(LEFT($U36,2)="人工","转人工判断，不得自动放行",IF($U36="R3","完成R2审查后升级审批",IF($U36="R2","业务批准+法务审查+财务/专项意见","业务批准；涉及付款做财务核验；签署授权另查"))))))</f>
        <v/>
      </c>
    </row>
    <row r="37" ht="15" customHeight="1" s="50">
      <c r="I37" s="82">
        <f>IF($A37="","",IF(OR($H37="确定",$H37="零金额"),SUMIFS($G$5:$G$104,$B$5:$B$104,$B37,$P$5:$P$104,"已签署")+SUMIFS($G$5:$G$104,$B$5:$B$104,$B37,$P$5:$P$104,"履行中")+SUMIFS($G$5:$G$104,$B$5:$B$104,$B37,$P$5:$P$104,"已结项")-IF(OR($P37="已签署",$P37="履行中",$P37="已结项"),N($G37),0),""))</f>
        <v/>
      </c>
      <c r="J37" s="82">
        <f>IF($A37="","",IF($H37="确定",IF($G37="","待补充",N($G37)+N($I37)),IF($H37="零金额",N($G37)+N($I37),IF($H37="不适用","不适用","待补充"))))</f>
        <v/>
      </c>
      <c r="U37" s="65">
        <f>IF($A37="","",IF(COUNTIF($A$5:$A$104,$A37)&gt;1,"错误：编号重复",IF(OR($C37="",$D37="",$E37="",$F37="",$H37="",$N37="",$O37="",$P37="",$Q37="",$K37=""),"待补充",IF(AND(OR($H37="确定",$H37="零金额"),OR($G37="",$G37&lt;0)),"错误：金额",IF(AND($H37="确定",$K37&lt;&gt;"CNY"),"人工判断（HOLD）：非人民币",IF($H37="未确定","人工判断（HOLD）：金额未确定",IF(AND($H37="不适用",$F37&lt;&gt;"NDA/保密"),"待补充：金额口径",IF(AND($H37="零金额",$F37&lt;&gt;"NDA/保密"),"人工判断（HOLD）：零金额对价",IF(AND($H37&lt;&gt;"确定",$H37&lt;&gt;"零金额",$H37&lt;&gt;"不适用"),"错误：金额口径",IF(OR($T37="是",AND(OR($H37="确定",$H37="零金额"),$J37&gt;审批参数!$B$10)),"R3",IF(OR(AND(OR($H37="确定",$H37="零金额"),$J37&gt;审批参数!$B$9),$S37&gt;0,$L37&gt;审批参数!$B$12,$M37&gt;审批参数!$B$11,$R37&lt;&gt;"无"),"R2","R1")))))))))))</f>
        <v/>
      </c>
      <c r="V37" s="65">
        <f>IF($A37="","",IF(LEFT($U37,2)="错误","检查输入",IF(LEFT($U37,2)="待补","缺少必填项",IF(LEFT($U37,2)="人工","金额/币种需人工判断",TRIM(IF(OR($T37="是",AND(OR($H37="确定",$H37="零金额"),$J37&gt;审批参数!$B$10)),"金额或责任超升级线；","")&amp;IF(AND(OR($H37="确定",$H37="零金额"),$J37&gt;审批参数!$B$9,$J37&lt;=审批参数!$B$10),"金额超R1上限；","")&amp;IF($S37&gt;0,"存在实质偏离；","")&amp;IF($L37&gt;审批参数!$B$12,"期限超12个月；","")&amp;IF($M37&gt;审批参数!$B$11,"预付款超30%；","")&amp;IF($R37&lt;&gt;"无","专项风险；",""))))))</f>
        <v/>
      </c>
      <c r="W37" s="65">
        <f>IF($A37="","",IF(LEFT($U37,2)="错误","修正后重算",IF(LEFT($U37,2)="待补","补齐后重算",IF(LEFT($U37,2)="人工","转人工判断，不得自动放行",IF($U37="R3","完成R2审查后升级审批",IF($U37="R2","业务批准+法务审查+财务/专项意见","业务批准；涉及付款做财务核验；签署授权另查"))))))</f>
        <v/>
      </c>
    </row>
    <row r="38" ht="15" customHeight="1" s="50">
      <c r="I38" s="82">
        <f>IF($A38="","",IF(OR($H38="确定",$H38="零金额"),SUMIFS($G$5:$G$104,$B$5:$B$104,$B38,$P$5:$P$104,"已签署")+SUMIFS($G$5:$G$104,$B$5:$B$104,$B38,$P$5:$P$104,"履行中")+SUMIFS($G$5:$G$104,$B$5:$B$104,$B38,$P$5:$P$104,"已结项")-IF(OR($P38="已签署",$P38="履行中",$P38="已结项"),N($G38),0),""))</f>
        <v/>
      </c>
      <c r="J38" s="82">
        <f>IF($A38="","",IF($H38="确定",IF($G38="","待补充",N($G38)+N($I38)),IF($H38="零金额",N($G38)+N($I38),IF($H38="不适用","不适用","待补充"))))</f>
        <v/>
      </c>
      <c r="U38" s="65">
        <f>IF($A38="","",IF(COUNTIF($A$5:$A$104,$A38)&gt;1,"错误：编号重复",IF(OR($C38="",$D38="",$E38="",$F38="",$H38="",$N38="",$O38="",$P38="",$Q38="",$K38=""),"待补充",IF(AND(OR($H38="确定",$H38="零金额"),OR($G38="",$G38&lt;0)),"错误：金额",IF(AND($H38="确定",$K38&lt;&gt;"CNY"),"人工判断（HOLD）：非人民币",IF($H38="未确定","人工判断（HOLD）：金额未确定",IF(AND($H38="不适用",$F38&lt;&gt;"NDA/保密"),"待补充：金额口径",IF(AND($H38="零金额",$F38&lt;&gt;"NDA/保密"),"人工判断（HOLD）：零金额对价",IF(AND($H38&lt;&gt;"确定",$H38&lt;&gt;"零金额",$H38&lt;&gt;"不适用"),"错误：金额口径",IF(OR($T38="是",AND(OR($H38="确定",$H38="零金额"),$J38&gt;审批参数!$B$10)),"R3",IF(OR(AND(OR($H38="确定",$H38="零金额"),$J38&gt;审批参数!$B$9),$S38&gt;0,$L38&gt;审批参数!$B$12,$M38&gt;审批参数!$B$11,$R38&lt;&gt;"无"),"R2","R1")))))))))))</f>
        <v/>
      </c>
      <c r="V38" s="65">
        <f>IF($A38="","",IF(LEFT($U38,2)="错误","检查输入",IF(LEFT($U38,2)="待补","缺少必填项",IF(LEFT($U38,2)="人工","金额/币种需人工判断",TRIM(IF(OR($T38="是",AND(OR($H38="确定",$H38="零金额"),$J38&gt;审批参数!$B$10)),"金额或责任超升级线；","")&amp;IF(AND(OR($H38="确定",$H38="零金额"),$J38&gt;审批参数!$B$9,$J38&lt;=审批参数!$B$10),"金额超R1上限；","")&amp;IF($S38&gt;0,"存在实质偏离；","")&amp;IF($L38&gt;审批参数!$B$12,"期限超12个月；","")&amp;IF($M38&gt;审批参数!$B$11,"预付款超30%；","")&amp;IF($R38&lt;&gt;"无","专项风险；",""))))))</f>
        <v/>
      </c>
      <c r="W38" s="65">
        <f>IF($A38="","",IF(LEFT($U38,2)="错误","修正后重算",IF(LEFT($U38,2)="待补","补齐后重算",IF(LEFT($U38,2)="人工","转人工判断，不得自动放行",IF($U38="R3","完成R2审查后升级审批",IF($U38="R2","业务批准+法务审查+财务/专项意见","业务批准；涉及付款做财务核验；签署授权另查"))))))</f>
        <v/>
      </c>
    </row>
    <row r="39" ht="15" customHeight="1" s="50">
      <c r="I39" s="82">
        <f>IF($A39="","",IF(OR($H39="确定",$H39="零金额"),SUMIFS($G$5:$G$104,$B$5:$B$104,$B39,$P$5:$P$104,"已签署")+SUMIFS($G$5:$G$104,$B$5:$B$104,$B39,$P$5:$P$104,"履行中")+SUMIFS($G$5:$G$104,$B$5:$B$104,$B39,$P$5:$P$104,"已结项")-IF(OR($P39="已签署",$P39="履行中",$P39="已结项"),N($G39),0),""))</f>
        <v/>
      </c>
      <c r="J39" s="82">
        <f>IF($A39="","",IF($H39="确定",IF($G39="","待补充",N($G39)+N($I39)),IF($H39="零金额",N($G39)+N($I39),IF($H39="不适用","不适用","待补充"))))</f>
        <v/>
      </c>
      <c r="U39" s="65">
        <f>IF($A39="","",IF(COUNTIF($A$5:$A$104,$A39)&gt;1,"错误：编号重复",IF(OR($C39="",$D39="",$E39="",$F39="",$H39="",$N39="",$O39="",$P39="",$Q39="",$K39=""),"待补充",IF(AND(OR($H39="确定",$H39="零金额"),OR($G39="",$G39&lt;0)),"错误：金额",IF(AND($H39="确定",$K39&lt;&gt;"CNY"),"人工判断（HOLD）：非人民币",IF($H39="未确定","人工判断（HOLD）：金额未确定",IF(AND($H39="不适用",$F39&lt;&gt;"NDA/保密"),"待补充：金额口径",IF(AND($H39="零金额",$F39&lt;&gt;"NDA/保密"),"人工判断（HOLD）：零金额对价",IF(AND($H39&lt;&gt;"确定",$H39&lt;&gt;"零金额",$H39&lt;&gt;"不适用"),"错误：金额口径",IF(OR($T39="是",AND(OR($H39="确定",$H39="零金额"),$J39&gt;审批参数!$B$10)),"R3",IF(OR(AND(OR($H39="确定",$H39="零金额"),$J39&gt;审批参数!$B$9),$S39&gt;0,$L39&gt;审批参数!$B$12,$M39&gt;审批参数!$B$11,$R39&lt;&gt;"无"),"R2","R1")))))))))))</f>
        <v/>
      </c>
      <c r="V39" s="65">
        <f>IF($A39="","",IF(LEFT($U39,2)="错误","检查输入",IF(LEFT($U39,2)="待补","缺少必填项",IF(LEFT($U39,2)="人工","金额/币种需人工判断",TRIM(IF(OR($T39="是",AND(OR($H39="确定",$H39="零金额"),$J39&gt;审批参数!$B$10)),"金额或责任超升级线；","")&amp;IF(AND(OR($H39="确定",$H39="零金额"),$J39&gt;审批参数!$B$9,$J39&lt;=审批参数!$B$10),"金额超R1上限；","")&amp;IF($S39&gt;0,"存在实质偏离；","")&amp;IF($L39&gt;审批参数!$B$12,"期限超12个月；","")&amp;IF($M39&gt;审批参数!$B$11,"预付款超30%；","")&amp;IF($R39&lt;&gt;"无","专项风险；",""))))))</f>
        <v/>
      </c>
      <c r="W39" s="65">
        <f>IF($A39="","",IF(LEFT($U39,2)="错误","修正后重算",IF(LEFT($U39,2)="待补","补齐后重算",IF(LEFT($U39,2)="人工","转人工判断，不得自动放行",IF($U39="R3","完成R2审查后升级审批",IF($U39="R2","业务批准+法务审查+财务/专项意见","业务批准；涉及付款做财务核验；签署授权另查"))))))</f>
        <v/>
      </c>
    </row>
    <row r="40" ht="15" customHeight="1" s="50">
      <c r="I40" s="82">
        <f>IF($A40="","",IF(OR($H40="确定",$H40="零金额"),SUMIFS($G$5:$G$104,$B$5:$B$104,$B40,$P$5:$P$104,"已签署")+SUMIFS($G$5:$G$104,$B$5:$B$104,$B40,$P$5:$P$104,"履行中")+SUMIFS($G$5:$G$104,$B$5:$B$104,$B40,$P$5:$P$104,"已结项")-IF(OR($P40="已签署",$P40="履行中",$P40="已结项"),N($G40),0),""))</f>
        <v/>
      </c>
      <c r="J40" s="82">
        <f>IF($A40="","",IF($H40="确定",IF($G40="","待补充",N($G40)+N($I40)),IF($H40="零金额",N($G40)+N($I40),IF($H40="不适用","不适用","待补充"))))</f>
        <v/>
      </c>
      <c r="U40" s="65">
        <f>IF($A40="","",IF(COUNTIF($A$5:$A$104,$A40)&gt;1,"错误：编号重复",IF(OR($C40="",$D40="",$E40="",$F40="",$H40="",$N40="",$O40="",$P40="",$Q40="",$K40=""),"待补充",IF(AND(OR($H40="确定",$H40="零金额"),OR($G40="",$G40&lt;0)),"错误：金额",IF(AND($H40="确定",$K40&lt;&gt;"CNY"),"人工判断（HOLD）：非人民币",IF($H40="未确定","人工判断（HOLD）：金额未确定",IF(AND($H40="不适用",$F40&lt;&gt;"NDA/保密"),"待补充：金额口径",IF(AND($H40="零金额",$F40&lt;&gt;"NDA/保密"),"人工判断（HOLD）：零金额对价",IF(AND($H40&lt;&gt;"确定",$H40&lt;&gt;"零金额",$H40&lt;&gt;"不适用"),"错误：金额口径",IF(OR($T40="是",AND(OR($H40="确定",$H40="零金额"),$J40&gt;审批参数!$B$10)),"R3",IF(OR(AND(OR($H40="确定",$H40="零金额"),$J40&gt;审批参数!$B$9),$S40&gt;0,$L40&gt;审批参数!$B$12,$M40&gt;审批参数!$B$11,$R40&lt;&gt;"无"),"R2","R1")))))))))))</f>
        <v/>
      </c>
      <c r="V40" s="65">
        <f>IF($A40="","",IF(LEFT($U40,2)="错误","检查输入",IF(LEFT($U40,2)="待补","缺少必填项",IF(LEFT($U40,2)="人工","金额/币种需人工判断",TRIM(IF(OR($T40="是",AND(OR($H40="确定",$H40="零金额"),$J40&gt;审批参数!$B$10)),"金额或责任超升级线；","")&amp;IF(AND(OR($H40="确定",$H40="零金额"),$J40&gt;审批参数!$B$9,$J40&lt;=审批参数!$B$10),"金额超R1上限；","")&amp;IF($S40&gt;0,"存在实质偏离；","")&amp;IF($L40&gt;审批参数!$B$12,"期限超12个月；","")&amp;IF($M40&gt;审批参数!$B$11,"预付款超30%；","")&amp;IF($R40&lt;&gt;"无","专项风险；",""))))))</f>
        <v/>
      </c>
      <c r="W40" s="65">
        <f>IF($A40="","",IF(LEFT($U40,2)="错误","修正后重算",IF(LEFT($U40,2)="待补","补齐后重算",IF(LEFT($U40,2)="人工","转人工判断，不得自动放行",IF($U40="R3","完成R2审查后升级审批",IF($U40="R2","业务批准+法务审查+财务/专项意见","业务批准；涉及付款做财务核验；签署授权另查"))))))</f>
        <v/>
      </c>
    </row>
    <row r="41" ht="15" customHeight="1" s="50">
      <c r="I41" s="82">
        <f>IF($A41="","",IF(OR($H41="确定",$H41="零金额"),SUMIFS($G$5:$G$104,$B$5:$B$104,$B41,$P$5:$P$104,"已签署")+SUMIFS($G$5:$G$104,$B$5:$B$104,$B41,$P$5:$P$104,"履行中")+SUMIFS($G$5:$G$104,$B$5:$B$104,$B41,$P$5:$P$104,"已结项")-IF(OR($P41="已签署",$P41="履行中",$P41="已结项"),N($G41),0),""))</f>
        <v/>
      </c>
      <c r="J41" s="82">
        <f>IF($A41="","",IF($H41="确定",IF($G41="","待补充",N($G41)+N($I41)),IF($H41="零金额",N($G41)+N($I41),IF($H41="不适用","不适用","待补充"))))</f>
        <v/>
      </c>
      <c r="U41" s="65">
        <f>IF($A41="","",IF(COUNTIF($A$5:$A$104,$A41)&gt;1,"错误：编号重复",IF(OR($C41="",$D41="",$E41="",$F41="",$H41="",$N41="",$O41="",$P41="",$Q41="",$K41=""),"待补充",IF(AND(OR($H41="确定",$H41="零金额"),OR($G41="",$G41&lt;0)),"错误：金额",IF(AND($H41="确定",$K41&lt;&gt;"CNY"),"人工判断（HOLD）：非人民币",IF($H41="未确定","人工判断（HOLD）：金额未确定",IF(AND($H41="不适用",$F41&lt;&gt;"NDA/保密"),"待补充：金额口径",IF(AND($H41="零金额",$F41&lt;&gt;"NDA/保密"),"人工判断（HOLD）：零金额对价",IF(AND($H41&lt;&gt;"确定",$H41&lt;&gt;"零金额",$H41&lt;&gt;"不适用"),"错误：金额口径",IF(OR($T41="是",AND(OR($H41="确定",$H41="零金额"),$J41&gt;审批参数!$B$10)),"R3",IF(OR(AND(OR($H41="确定",$H41="零金额"),$J41&gt;审批参数!$B$9),$S41&gt;0,$L41&gt;审批参数!$B$12,$M41&gt;审批参数!$B$11,$R41&lt;&gt;"无"),"R2","R1")))))))))))</f>
        <v/>
      </c>
      <c r="V41" s="65">
        <f>IF($A41="","",IF(LEFT($U41,2)="错误","检查输入",IF(LEFT($U41,2)="待补","缺少必填项",IF(LEFT($U41,2)="人工","金额/币种需人工判断",TRIM(IF(OR($T41="是",AND(OR($H41="确定",$H41="零金额"),$J41&gt;审批参数!$B$10)),"金额或责任超升级线；","")&amp;IF(AND(OR($H41="确定",$H41="零金额"),$J41&gt;审批参数!$B$9,$J41&lt;=审批参数!$B$10),"金额超R1上限；","")&amp;IF($S41&gt;0,"存在实质偏离；","")&amp;IF($L41&gt;审批参数!$B$12,"期限超12个月；","")&amp;IF($M41&gt;审批参数!$B$11,"预付款超30%；","")&amp;IF($R41&lt;&gt;"无","专项风险；",""))))))</f>
        <v/>
      </c>
      <c r="W41" s="65">
        <f>IF($A41="","",IF(LEFT($U41,2)="错误","修正后重算",IF(LEFT($U41,2)="待补","补齐后重算",IF(LEFT($U41,2)="人工","转人工判断，不得自动放行",IF($U41="R3","完成R2审查后升级审批",IF($U41="R2","业务批准+法务审查+财务/专项意见","业务批准；涉及付款做财务核验；签署授权另查"))))))</f>
        <v/>
      </c>
    </row>
    <row r="42" ht="15" customHeight="1" s="50">
      <c r="I42" s="82">
        <f>IF($A42="","",IF(OR($H42="确定",$H42="零金额"),SUMIFS($G$5:$G$104,$B$5:$B$104,$B42,$P$5:$P$104,"已签署")+SUMIFS($G$5:$G$104,$B$5:$B$104,$B42,$P$5:$P$104,"履行中")+SUMIFS($G$5:$G$104,$B$5:$B$104,$B42,$P$5:$P$104,"已结项")-IF(OR($P42="已签署",$P42="履行中",$P42="已结项"),N($G42),0),""))</f>
        <v/>
      </c>
      <c r="J42" s="82">
        <f>IF($A42="","",IF($H42="确定",IF($G42="","待补充",N($G42)+N($I42)),IF($H42="零金额",N($G42)+N($I42),IF($H42="不适用","不适用","待补充"))))</f>
        <v/>
      </c>
      <c r="U42" s="65">
        <f>IF($A42="","",IF(COUNTIF($A$5:$A$104,$A42)&gt;1,"错误：编号重复",IF(OR($C42="",$D42="",$E42="",$F42="",$H42="",$N42="",$O42="",$P42="",$Q42="",$K42=""),"待补充",IF(AND(OR($H42="确定",$H42="零金额"),OR($G42="",$G42&lt;0)),"错误：金额",IF(AND($H42="确定",$K42&lt;&gt;"CNY"),"人工判断（HOLD）：非人民币",IF($H42="未确定","人工判断（HOLD）：金额未确定",IF(AND($H42="不适用",$F42&lt;&gt;"NDA/保密"),"待补充：金额口径",IF(AND($H42="零金额",$F42&lt;&gt;"NDA/保密"),"人工判断（HOLD）：零金额对价",IF(AND($H42&lt;&gt;"确定",$H42&lt;&gt;"零金额",$H42&lt;&gt;"不适用"),"错误：金额口径",IF(OR($T42="是",AND(OR($H42="确定",$H42="零金额"),$J42&gt;审批参数!$B$10)),"R3",IF(OR(AND(OR($H42="确定",$H42="零金额"),$J42&gt;审批参数!$B$9),$S42&gt;0,$L42&gt;审批参数!$B$12,$M42&gt;审批参数!$B$11,$R42&lt;&gt;"无"),"R2","R1")))))))))))</f>
        <v/>
      </c>
      <c r="V42" s="65">
        <f>IF($A42="","",IF(LEFT($U42,2)="错误","检查输入",IF(LEFT($U42,2)="待补","缺少必填项",IF(LEFT($U42,2)="人工","金额/币种需人工判断",TRIM(IF(OR($T42="是",AND(OR($H42="确定",$H42="零金额"),$J42&gt;审批参数!$B$10)),"金额或责任超升级线；","")&amp;IF(AND(OR($H42="确定",$H42="零金额"),$J42&gt;审批参数!$B$9,$J42&lt;=审批参数!$B$10),"金额超R1上限；","")&amp;IF($S42&gt;0,"存在实质偏离；","")&amp;IF($L42&gt;审批参数!$B$12,"期限超12个月；","")&amp;IF($M42&gt;审批参数!$B$11,"预付款超30%；","")&amp;IF($R42&lt;&gt;"无","专项风险；",""))))))</f>
        <v/>
      </c>
      <c r="W42" s="65">
        <f>IF($A42="","",IF(LEFT($U42,2)="错误","修正后重算",IF(LEFT($U42,2)="待补","补齐后重算",IF(LEFT($U42,2)="人工","转人工判断，不得自动放行",IF($U42="R3","完成R2审查后升级审批",IF($U42="R2","业务批准+法务审查+财务/专项意见","业务批准；涉及付款做财务核验；签署授权另查"))))))</f>
        <v/>
      </c>
    </row>
    <row r="43" ht="15" customHeight="1" s="50">
      <c r="I43" s="82">
        <f>IF($A43="","",IF(OR($H43="确定",$H43="零金额"),SUMIFS($G$5:$G$104,$B$5:$B$104,$B43,$P$5:$P$104,"已签署")+SUMIFS($G$5:$G$104,$B$5:$B$104,$B43,$P$5:$P$104,"履行中")+SUMIFS($G$5:$G$104,$B$5:$B$104,$B43,$P$5:$P$104,"已结项")-IF(OR($P43="已签署",$P43="履行中",$P43="已结项"),N($G43),0),""))</f>
        <v/>
      </c>
      <c r="J43" s="82">
        <f>IF($A43="","",IF($H43="确定",IF($G43="","待补充",N($G43)+N($I43)),IF($H43="零金额",N($G43)+N($I43),IF($H43="不适用","不适用","待补充"))))</f>
        <v/>
      </c>
      <c r="U43" s="65">
        <f>IF($A43="","",IF(COUNTIF($A$5:$A$104,$A43)&gt;1,"错误：编号重复",IF(OR($C43="",$D43="",$E43="",$F43="",$H43="",$N43="",$O43="",$P43="",$Q43="",$K43=""),"待补充",IF(AND(OR($H43="确定",$H43="零金额"),OR($G43="",$G43&lt;0)),"错误：金额",IF(AND($H43="确定",$K43&lt;&gt;"CNY"),"人工判断（HOLD）：非人民币",IF($H43="未确定","人工判断（HOLD）：金额未确定",IF(AND($H43="不适用",$F43&lt;&gt;"NDA/保密"),"待补充：金额口径",IF(AND($H43="零金额",$F43&lt;&gt;"NDA/保密"),"人工判断（HOLD）：零金额对价",IF(AND($H43&lt;&gt;"确定",$H43&lt;&gt;"零金额",$H43&lt;&gt;"不适用"),"错误：金额口径",IF(OR($T43="是",AND(OR($H43="确定",$H43="零金额"),$J43&gt;审批参数!$B$10)),"R3",IF(OR(AND(OR($H43="确定",$H43="零金额"),$J43&gt;审批参数!$B$9),$S43&gt;0,$L43&gt;审批参数!$B$12,$M43&gt;审批参数!$B$11,$R43&lt;&gt;"无"),"R2","R1")))))))))))</f>
        <v/>
      </c>
      <c r="V43" s="65">
        <f>IF($A43="","",IF(LEFT($U43,2)="错误","检查输入",IF(LEFT($U43,2)="待补","缺少必填项",IF(LEFT($U43,2)="人工","金额/币种需人工判断",TRIM(IF(OR($T43="是",AND(OR($H43="确定",$H43="零金额"),$J43&gt;审批参数!$B$10)),"金额或责任超升级线；","")&amp;IF(AND(OR($H43="确定",$H43="零金额"),$J43&gt;审批参数!$B$9,$J43&lt;=审批参数!$B$10),"金额超R1上限；","")&amp;IF($S43&gt;0,"存在实质偏离；","")&amp;IF($L43&gt;审批参数!$B$12,"期限超12个月；","")&amp;IF($M43&gt;审批参数!$B$11,"预付款超30%；","")&amp;IF($R43&lt;&gt;"无","专项风险；",""))))))</f>
        <v/>
      </c>
      <c r="W43" s="65">
        <f>IF($A43="","",IF(LEFT($U43,2)="错误","修正后重算",IF(LEFT($U43,2)="待补","补齐后重算",IF(LEFT($U43,2)="人工","转人工判断，不得自动放行",IF($U43="R3","完成R2审查后升级审批",IF($U43="R2","业务批准+法务审查+财务/专项意见","业务批准；涉及付款做财务核验；签署授权另查"))))))</f>
        <v/>
      </c>
    </row>
    <row r="44" ht="15" customHeight="1" s="50">
      <c r="I44" s="82">
        <f>IF($A44="","",IF(OR($H44="确定",$H44="零金额"),SUMIFS($G$5:$G$104,$B$5:$B$104,$B44,$P$5:$P$104,"已签署")+SUMIFS($G$5:$G$104,$B$5:$B$104,$B44,$P$5:$P$104,"履行中")+SUMIFS($G$5:$G$104,$B$5:$B$104,$B44,$P$5:$P$104,"已结项")-IF(OR($P44="已签署",$P44="履行中",$P44="已结项"),N($G44),0),""))</f>
        <v/>
      </c>
      <c r="J44" s="82">
        <f>IF($A44="","",IF($H44="确定",IF($G44="","待补充",N($G44)+N($I44)),IF($H44="零金额",N($G44)+N($I44),IF($H44="不适用","不适用","待补充"))))</f>
        <v/>
      </c>
      <c r="U44" s="65">
        <f>IF($A44="","",IF(COUNTIF($A$5:$A$104,$A44)&gt;1,"错误：编号重复",IF(OR($C44="",$D44="",$E44="",$F44="",$H44="",$N44="",$O44="",$P44="",$Q44="",$K44=""),"待补充",IF(AND(OR($H44="确定",$H44="零金额"),OR($G44="",$G44&lt;0)),"错误：金额",IF(AND($H44="确定",$K44&lt;&gt;"CNY"),"人工判断（HOLD）：非人民币",IF($H44="未确定","人工判断（HOLD）：金额未确定",IF(AND($H44="不适用",$F44&lt;&gt;"NDA/保密"),"待补充：金额口径",IF(AND($H44="零金额",$F44&lt;&gt;"NDA/保密"),"人工判断（HOLD）：零金额对价",IF(AND($H44&lt;&gt;"确定",$H44&lt;&gt;"零金额",$H44&lt;&gt;"不适用"),"错误：金额口径",IF(OR($T44="是",AND(OR($H44="确定",$H44="零金额"),$J44&gt;审批参数!$B$10)),"R3",IF(OR(AND(OR($H44="确定",$H44="零金额"),$J44&gt;审批参数!$B$9),$S44&gt;0,$L44&gt;审批参数!$B$12,$M44&gt;审批参数!$B$11,$R44&lt;&gt;"无"),"R2","R1")))))))))))</f>
        <v/>
      </c>
      <c r="V44" s="65">
        <f>IF($A44="","",IF(LEFT($U44,2)="错误","检查输入",IF(LEFT($U44,2)="待补","缺少必填项",IF(LEFT($U44,2)="人工","金额/币种需人工判断",TRIM(IF(OR($T44="是",AND(OR($H44="确定",$H44="零金额"),$J44&gt;审批参数!$B$10)),"金额或责任超升级线；","")&amp;IF(AND(OR($H44="确定",$H44="零金额"),$J44&gt;审批参数!$B$9,$J44&lt;=审批参数!$B$10),"金额超R1上限；","")&amp;IF($S44&gt;0,"存在实质偏离；","")&amp;IF($L44&gt;审批参数!$B$12,"期限超12个月；","")&amp;IF($M44&gt;审批参数!$B$11,"预付款超30%；","")&amp;IF($R44&lt;&gt;"无","专项风险；",""))))))</f>
        <v/>
      </c>
      <c r="W44" s="65">
        <f>IF($A44="","",IF(LEFT($U44,2)="错误","修正后重算",IF(LEFT($U44,2)="待补","补齐后重算",IF(LEFT($U44,2)="人工","转人工判断，不得自动放行",IF($U44="R3","完成R2审查后升级审批",IF($U44="R2","业务批准+法务审查+财务/专项意见","业务批准；涉及付款做财务核验；签署授权另查"))))))</f>
        <v/>
      </c>
    </row>
    <row r="45" ht="15" customHeight="1" s="50">
      <c r="I45" s="82">
        <f>IF($A45="","",IF(OR($H45="确定",$H45="零金额"),SUMIFS($G$5:$G$104,$B$5:$B$104,$B45,$P$5:$P$104,"已签署")+SUMIFS($G$5:$G$104,$B$5:$B$104,$B45,$P$5:$P$104,"履行中")+SUMIFS($G$5:$G$104,$B$5:$B$104,$B45,$P$5:$P$104,"已结项")-IF(OR($P45="已签署",$P45="履行中",$P45="已结项"),N($G45),0),""))</f>
        <v/>
      </c>
      <c r="J45" s="82">
        <f>IF($A45="","",IF($H45="确定",IF($G45="","待补充",N($G45)+N($I45)),IF($H45="零金额",N($G45)+N($I45),IF($H45="不适用","不适用","待补充"))))</f>
        <v/>
      </c>
      <c r="U45" s="65">
        <f>IF($A45="","",IF(COUNTIF($A$5:$A$104,$A45)&gt;1,"错误：编号重复",IF(OR($C45="",$D45="",$E45="",$F45="",$H45="",$N45="",$O45="",$P45="",$Q45="",$K45=""),"待补充",IF(AND(OR($H45="确定",$H45="零金额"),OR($G45="",$G45&lt;0)),"错误：金额",IF(AND($H45="确定",$K45&lt;&gt;"CNY"),"人工判断（HOLD）：非人民币",IF($H45="未确定","人工判断（HOLD）：金额未确定",IF(AND($H45="不适用",$F45&lt;&gt;"NDA/保密"),"待补充：金额口径",IF(AND($H45="零金额",$F45&lt;&gt;"NDA/保密"),"人工判断（HOLD）：零金额对价",IF(AND($H45&lt;&gt;"确定",$H45&lt;&gt;"零金额",$H45&lt;&gt;"不适用"),"错误：金额口径",IF(OR($T45="是",AND(OR($H45="确定",$H45="零金额"),$J45&gt;审批参数!$B$10)),"R3",IF(OR(AND(OR($H45="确定",$H45="零金额"),$J45&gt;审批参数!$B$9),$S45&gt;0,$L45&gt;审批参数!$B$12,$M45&gt;审批参数!$B$11,$R45&lt;&gt;"无"),"R2","R1")))))))))))</f>
        <v/>
      </c>
      <c r="V45" s="65">
        <f>IF($A45="","",IF(LEFT($U45,2)="错误","检查输入",IF(LEFT($U45,2)="待补","缺少必填项",IF(LEFT($U45,2)="人工","金额/币种需人工判断",TRIM(IF(OR($T45="是",AND(OR($H45="确定",$H45="零金额"),$J45&gt;审批参数!$B$10)),"金额或责任超升级线；","")&amp;IF(AND(OR($H45="确定",$H45="零金额"),$J45&gt;审批参数!$B$9,$J45&lt;=审批参数!$B$10),"金额超R1上限；","")&amp;IF($S45&gt;0,"存在实质偏离；","")&amp;IF($L45&gt;审批参数!$B$12,"期限超12个月；","")&amp;IF($M45&gt;审批参数!$B$11,"预付款超30%；","")&amp;IF($R45&lt;&gt;"无","专项风险；",""))))))</f>
        <v/>
      </c>
      <c r="W45" s="65">
        <f>IF($A45="","",IF(LEFT($U45,2)="错误","修正后重算",IF(LEFT($U45,2)="待补","补齐后重算",IF(LEFT($U45,2)="人工","转人工判断，不得自动放行",IF($U45="R3","完成R2审查后升级审批",IF($U45="R2","业务批准+法务审查+财务/专项意见","业务批准；涉及付款做财务核验；签署授权另查"))))))</f>
        <v/>
      </c>
    </row>
    <row r="46" ht="15" customHeight="1" s="50">
      <c r="I46" s="82">
        <f>IF($A46="","",IF(OR($H46="确定",$H46="零金额"),SUMIFS($G$5:$G$104,$B$5:$B$104,$B46,$P$5:$P$104,"已签署")+SUMIFS($G$5:$G$104,$B$5:$B$104,$B46,$P$5:$P$104,"履行中")+SUMIFS($G$5:$G$104,$B$5:$B$104,$B46,$P$5:$P$104,"已结项")-IF(OR($P46="已签署",$P46="履行中",$P46="已结项"),N($G46),0),""))</f>
        <v/>
      </c>
      <c r="J46" s="82">
        <f>IF($A46="","",IF($H46="确定",IF($G46="","待补充",N($G46)+N($I46)),IF($H46="零金额",N($G46)+N($I46),IF($H46="不适用","不适用","待补充"))))</f>
        <v/>
      </c>
      <c r="U46" s="65">
        <f>IF($A46="","",IF(COUNTIF($A$5:$A$104,$A46)&gt;1,"错误：编号重复",IF(OR($C46="",$D46="",$E46="",$F46="",$H46="",$N46="",$O46="",$P46="",$Q46="",$K46=""),"待补充",IF(AND(OR($H46="确定",$H46="零金额"),OR($G46="",$G46&lt;0)),"错误：金额",IF(AND($H46="确定",$K46&lt;&gt;"CNY"),"人工判断（HOLD）：非人民币",IF($H46="未确定","人工判断（HOLD）：金额未确定",IF(AND($H46="不适用",$F46&lt;&gt;"NDA/保密"),"待补充：金额口径",IF(AND($H46="零金额",$F46&lt;&gt;"NDA/保密"),"人工判断（HOLD）：零金额对价",IF(AND($H46&lt;&gt;"确定",$H46&lt;&gt;"零金额",$H46&lt;&gt;"不适用"),"错误：金额口径",IF(OR($T46="是",AND(OR($H46="确定",$H46="零金额"),$J46&gt;审批参数!$B$10)),"R3",IF(OR(AND(OR($H46="确定",$H46="零金额"),$J46&gt;审批参数!$B$9),$S46&gt;0,$L46&gt;审批参数!$B$12,$M46&gt;审批参数!$B$11,$R46&lt;&gt;"无"),"R2","R1")))))))))))</f>
        <v/>
      </c>
      <c r="V46" s="65">
        <f>IF($A46="","",IF(LEFT($U46,2)="错误","检查输入",IF(LEFT($U46,2)="待补","缺少必填项",IF(LEFT($U46,2)="人工","金额/币种需人工判断",TRIM(IF(OR($T46="是",AND(OR($H46="确定",$H46="零金额"),$J46&gt;审批参数!$B$10)),"金额或责任超升级线；","")&amp;IF(AND(OR($H46="确定",$H46="零金额"),$J46&gt;审批参数!$B$9,$J46&lt;=审批参数!$B$10),"金额超R1上限；","")&amp;IF($S46&gt;0,"存在实质偏离；","")&amp;IF($L46&gt;审批参数!$B$12,"期限超12个月；","")&amp;IF($M46&gt;审批参数!$B$11,"预付款超30%；","")&amp;IF($R46&lt;&gt;"无","专项风险；",""))))))</f>
        <v/>
      </c>
      <c r="W46" s="65">
        <f>IF($A46="","",IF(LEFT($U46,2)="错误","修正后重算",IF(LEFT($U46,2)="待补","补齐后重算",IF(LEFT($U46,2)="人工","转人工判断，不得自动放行",IF($U46="R3","完成R2审查后升级审批",IF($U46="R2","业务批准+法务审查+财务/专项意见","业务批准；涉及付款做财务核验；签署授权另查"))))))</f>
        <v/>
      </c>
    </row>
    <row r="47" ht="15" customHeight="1" s="50">
      <c r="I47" s="82">
        <f>IF($A47="","",IF(OR($H47="确定",$H47="零金额"),SUMIFS($G$5:$G$104,$B$5:$B$104,$B47,$P$5:$P$104,"已签署")+SUMIFS($G$5:$G$104,$B$5:$B$104,$B47,$P$5:$P$104,"履行中")+SUMIFS($G$5:$G$104,$B$5:$B$104,$B47,$P$5:$P$104,"已结项")-IF(OR($P47="已签署",$P47="履行中",$P47="已结项"),N($G47),0),""))</f>
        <v/>
      </c>
      <c r="J47" s="82">
        <f>IF($A47="","",IF($H47="确定",IF($G47="","待补充",N($G47)+N($I47)),IF($H47="零金额",N($G47)+N($I47),IF($H47="不适用","不适用","待补充"))))</f>
        <v/>
      </c>
      <c r="U47" s="65">
        <f>IF($A47="","",IF(COUNTIF($A$5:$A$104,$A47)&gt;1,"错误：编号重复",IF(OR($C47="",$D47="",$E47="",$F47="",$H47="",$N47="",$O47="",$P47="",$Q47="",$K47=""),"待补充",IF(AND(OR($H47="确定",$H47="零金额"),OR($G47="",$G47&lt;0)),"错误：金额",IF(AND($H47="确定",$K47&lt;&gt;"CNY"),"人工判断（HOLD）：非人民币",IF($H47="未确定","人工判断（HOLD）：金额未确定",IF(AND($H47="不适用",$F47&lt;&gt;"NDA/保密"),"待补充：金额口径",IF(AND($H47="零金额",$F47&lt;&gt;"NDA/保密"),"人工判断（HOLD）：零金额对价",IF(AND($H47&lt;&gt;"确定",$H47&lt;&gt;"零金额",$H47&lt;&gt;"不适用"),"错误：金额口径",IF(OR($T47="是",AND(OR($H47="确定",$H47="零金额"),$J47&gt;审批参数!$B$10)),"R3",IF(OR(AND(OR($H47="确定",$H47="零金额"),$J47&gt;审批参数!$B$9),$S47&gt;0,$L47&gt;审批参数!$B$12,$M47&gt;审批参数!$B$11,$R47&lt;&gt;"无"),"R2","R1")))))))))))</f>
        <v/>
      </c>
      <c r="V47" s="65">
        <f>IF($A47="","",IF(LEFT($U47,2)="错误","检查输入",IF(LEFT($U47,2)="待补","缺少必填项",IF(LEFT($U47,2)="人工","金额/币种需人工判断",TRIM(IF(OR($T47="是",AND(OR($H47="确定",$H47="零金额"),$J47&gt;审批参数!$B$10)),"金额或责任超升级线；","")&amp;IF(AND(OR($H47="确定",$H47="零金额"),$J47&gt;审批参数!$B$9,$J47&lt;=审批参数!$B$10),"金额超R1上限；","")&amp;IF($S47&gt;0,"存在实质偏离；","")&amp;IF($L47&gt;审批参数!$B$12,"期限超12个月；","")&amp;IF($M47&gt;审批参数!$B$11,"预付款超30%；","")&amp;IF($R47&lt;&gt;"无","专项风险；",""))))))</f>
        <v/>
      </c>
      <c r="W47" s="65">
        <f>IF($A47="","",IF(LEFT($U47,2)="错误","修正后重算",IF(LEFT($U47,2)="待补","补齐后重算",IF(LEFT($U47,2)="人工","转人工判断，不得自动放行",IF($U47="R3","完成R2审查后升级审批",IF($U47="R2","业务批准+法务审查+财务/专项意见","业务批准；涉及付款做财务核验；签署授权另查"))))))</f>
        <v/>
      </c>
    </row>
    <row r="48" ht="15" customHeight="1" s="50">
      <c r="I48" s="82">
        <f>IF($A48="","",IF(OR($H48="确定",$H48="零金额"),SUMIFS($G$5:$G$104,$B$5:$B$104,$B48,$P$5:$P$104,"已签署")+SUMIFS($G$5:$G$104,$B$5:$B$104,$B48,$P$5:$P$104,"履行中")+SUMIFS($G$5:$G$104,$B$5:$B$104,$B48,$P$5:$P$104,"已结项")-IF(OR($P48="已签署",$P48="履行中",$P48="已结项"),N($G48),0),""))</f>
        <v/>
      </c>
      <c r="J48" s="82">
        <f>IF($A48="","",IF($H48="确定",IF($G48="","待补充",N($G48)+N($I48)),IF($H48="零金额",N($G48)+N($I48),IF($H48="不适用","不适用","待补充"))))</f>
        <v/>
      </c>
      <c r="U48" s="65">
        <f>IF($A48="","",IF(COUNTIF($A$5:$A$104,$A48)&gt;1,"错误：编号重复",IF(OR($C48="",$D48="",$E48="",$F48="",$H48="",$N48="",$O48="",$P48="",$Q48="",$K48=""),"待补充",IF(AND(OR($H48="确定",$H48="零金额"),OR($G48="",$G48&lt;0)),"错误：金额",IF(AND($H48="确定",$K48&lt;&gt;"CNY"),"人工判断（HOLD）：非人民币",IF($H48="未确定","人工判断（HOLD）：金额未确定",IF(AND($H48="不适用",$F48&lt;&gt;"NDA/保密"),"待补充：金额口径",IF(AND($H48="零金额",$F48&lt;&gt;"NDA/保密"),"人工判断（HOLD）：零金额对价",IF(AND($H48&lt;&gt;"确定",$H48&lt;&gt;"零金额",$H48&lt;&gt;"不适用"),"错误：金额口径",IF(OR($T48="是",AND(OR($H48="确定",$H48="零金额"),$J48&gt;审批参数!$B$10)),"R3",IF(OR(AND(OR($H48="确定",$H48="零金额"),$J48&gt;审批参数!$B$9),$S48&gt;0,$L48&gt;审批参数!$B$12,$M48&gt;审批参数!$B$11,$R48&lt;&gt;"无"),"R2","R1")))))))))))</f>
        <v/>
      </c>
      <c r="V48" s="65">
        <f>IF($A48="","",IF(LEFT($U48,2)="错误","检查输入",IF(LEFT($U48,2)="待补","缺少必填项",IF(LEFT($U48,2)="人工","金额/币种需人工判断",TRIM(IF(OR($T48="是",AND(OR($H48="确定",$H48="零金额"),$J48&gt;审批参数!$B$10)),"金额或责任超升级线；","")&amp;IF(AND(OR($H48="确定",$H48="零金额"),$J48&gt;审批参数!$B$9,$J48&lt;=审批参数!$B$10),"金额超R1上限；","")&amp;IF($S48&gt;0,"存在实质偏离；","")&amp;IF($L48&gt;审批参数!$B$12,"期限超12个月；","")&amp;IF($M48&gt;审批参数!$B$11,"预付款超30%；","")&amp;IF($R48&lt;&gt;"无","专项风险；",""))))))</f>
        <v/>
      </c>
      <c r="W48" s="65">
        <f>IF($A48="","",IF(LEFT($U48,2)="错误","修正后重算",IF(LEFT($U48,2)="待补","补齐后重算",IF(LEFT($U48,2)="人工","转人工判断，不得自动放行",IF($U48="R3","完成R2审查后升级审批",IF($U48="R2","业务批准+法务审查+财务/专项意见","业务批准；涉及付款做财务核验；签署授权另查"))))))</f>
        <v/>
      </c>
    </row>
    <row r="49" ht="15" customHeight="1" s="50">
      <c r="I49" s="82">
        <f>IF($A49="","",IF(OR($H49="确定",$H49="零金额"),SUMIFS($G$5:$G$104,$B$5:$B$104,$B49,$P$5:$P$104,"已签署")+SUMIFS($G$5:$G$104,$B$5:$B$104,$B49,$P$5:$P$104,"履行中")+SUMIFS($G$5:$G$104,$B$5:$B$104,$B49,$P$5:$P$104,"已结项")-IF(OR($P49="已签署",$P49="履行中",$P49="已结项"),N($G49),0),""))</f>
        <v/>
      </c>
      <c r="J49" s="82">
        <f>IF($A49="","",IF($H49="确定",IF($G49="","待补充",N($G49)+N($I49)),IF($H49="零金额",N($G49)+N($I49),IF($H49="不适用","不适用","待补充"))))</f>
        <v/>
      </c>
      <c r="U49" s="65">
        <f>IF($A49="","",IF(COUNTIF($A$5:$A$104,$A49)&gt;1,"错误：编号重复",IF(OR($C49="",$D49="",$E49="",$F49="",$H49="",$N49="",$O49="",$P49="",$Q49="",$K49=""),"待补充",IF(AND(OR($H49="确定",$H49="零金额"),OR($G49="",$G49&lt;0)),"错误：金额",IF(AND($H49="确定",$K49&lt;&gt;"CNY"),"人工判断（HOLD）：非人民币",IF($H49="未确定","人工判断（HOLD）：金额未确定",IF(AND($H49="不适用",$F49&lt;&gt;"NDA/保密"),"待补充：金额口径",IF(AND($H49="零金额",$F49&lt;&gt;"NDA/保密"),"人工判断（HOLD）：零金额对价",IF(AND($H49&lt;&gt;"确定",$H49&lt;&gt;"零金额",$H49&lt;&gt;"不适用"),"错误：金额口径",IF(OR($T49="是",AND(OR($H49="确定",$H49="零金额"),$J49&gt;审批参数!$B$10)),"R3",IF(OR(AND(OR($H49="确定",$H49="零金额"),$J49&gt;审批参数!$B$9),$S49&gt;0,$L49&gt;审批参数!$B$12,$M49&gt;审批参数!$B$11,$R49&lt;&gt;"无"),"R2","R1")))))))))))</f>
        <v/>
      </c>
      <c r="V49" s="65">
        <f>IF($A49="","",IF(LEFT($U49,2)="错误","检查输入",IF(LEFT($U49,2)="待补","缺少必填项",IF(LEFT($U49,2)="人工","金额/币种需人工判断",TRIM(IF(OR($T49="是",AND(OR($H49="确定",$H49="零金额"),$J49&gt;审批参数!$B$10)),"金额或责任超升级线；","")&amp;IF(AND(OR($H49="确定",$H49="零金额"),$J49&gt;审批参数!$B$9,$J49&lt;=审批参数!$B$10),"金额超R1上限；","")&amp;IF($S49&gt;0,"存在实质偏离；","")&amp;IF($L49&gt;审批参数!$B$12,"期限超12个月；","")&amp;IF($M49&gt;审批参数!$B$11,"预付款超30%；","")&amp;IF($R49&lt;&gt;"无","专项风险；",""))))))</f>
        <v/>
      </c>
      <c r="W49" s="65">
        <f>IF($A49="","",IF(LEFT($U49,2)="错误","修正后重算",IF(LEFT($U49,2)="待补","补齐后重算",IF(LEFT($U49,2)="人工","转人工判断，不得自动放行",IF($U49="R3","完成R2审查后升级审批",IF($U49="R2","业务批准+法务审查+财务/专项意见","业务批准；涉及付款做财务核验；签署授权另查"))))))</f>
        <v/>
      </c>
    </row>
    <row r="50" ht="15" customHeight="1" s="50">
      <c r="I50" s="82">
        <f>IF($A50="","",IF(OR($H50="确定",$H50="零金额"),SUMIFS($G$5:$G$104,$B$5:$B$104,$B50,$P$5:$P$104,"已签署")+SUMIFS($G$5:$G$104,$B$5:$B$104,$B50,$P$5:$P$104,"履行中")+SUMIFS($G$5:$G$104,$B$5:$B$104,$B50,$P$5:$P$104,"已结项")-IF(OR($P50="已签署",$P50="履行中",$P50="已结项"),N($G50),0),""))</f>
        <v/>
      </c>
      <c r="J50" s="82">
        <f>IF($A50="","",IF($H50="确定",IF($G50="","待补充",N($G50)+N($I50)),IF($H50="零金额",N($G50)+N($I50),IF($H50="不适用","不适用","待补充"))))</f>
        <v/>
      </c>
      <c r="U50" s="65">
        <f>IF($A50="","",IF(COUNTIF($A$5:$A$104,$A50)&gt;1,"错误：编号重复",IF(OR($C50="",$D50="",$E50="",$F50="",$H50="",$N50="",$O50="",$P50="",$Q50="",$K50=""),"待补充",IF(AND(OR($H50="确定",$H50="零金额"),OR($G50="",$G50&lt;0)),"错误：金额",IF(AND($H50="确定",$K50&lt;&gt;"CNY"),"人工判断（HOLD）：非人民币",IF($H50="未确定","人工判断（HOLD）：金额未确定",IF(AND($H50="不适用",$F50&lt;&gt;"NDA/保密"),"待补充：金额口径",IF(AND($H50="零金额",$F50&lt;&gt;"NDA/保密"),"人工判断（HOLD）：零金额对价",IF(AND($H50&lt;&gt;"确定",$H50&lt;&gt;"零金额",$H50&lt;&gt;"不适用"),"错误：金额口径",IF(OR($T50="是",AND(OR($H50="确定",$H50="零金额"),$J50&gt;审批参数!$B$10)),"R3",IF(OR(AND(OR($H50="确定",$H50="零金额"),$J50&gt;审批参数!$B$9),$S50&gt;0,$L50&gt;审批参数!$B$12,$M50&gt;审批参数!$B$11,$R50&lt;&gt;"无"),"R2","R1")))))))))))</f>
        <v/>
      </c>
      <c r="V50" s="65">
        <f>IF($A50="","",IF(LEFT($U50,2)="错误","检查输入",IF(LEFT($U50,2)="待补","缺少必填项",IF(LEFT($U50,2)="人工","金额/币种需人工判断",TRIM(IF(OR($T50="是",AND(OR($H50="确定",$H50="零金额"),$J50&gt;审批参数!$B$10)),"金额或责任超升级线；","")&amp;IF(AND(OR($H50="确定",$H50="零金额"),$J50&gt;审批参数!$B$9,$J50&lt;=审批参数!$B$10),"金额超R1上限；","")&amp;IF($S50&gt;0,"存在实质偏离；","")&amp;IF($L50&gt;审批参数!$B$12,"期限超12个月；","")&amp;IF($M50&gt;审批参数!$B$11,"预付款超30%；","")&amp;IF($R50&lt;&gt;"无","专项风险；",""))))))</f>
        <v/>
      </c>
      <c r="W50" s="65">
        <f>IF($A50="","",IF(LEFT($U50,2)="错误","修正后重算",IF(LEFT($U50,2)="待补","补齐后重算",IF(LEFT($U50,2)="人工","转人工判断，不得自动放行",IF($U50="R3","完成R2审查后升级审批",IF($U50="R2","业务批准+法务审查+财务/专项意见","业务批准；涉及付款做财务核验；签署授权另查"))))))</f>
        <v/>
      </c>
    </row>
    <row r="51" ht="15" customHeight="1" s="50">
      <c r="I51" s="82">
        <f>IF($A51="","",IF(OR($H51="确定",$H51="零金额"),SUMIFS($G$5:$G$104,$B$5:$B$104,$B51,$P$5:$P$104,"已签署")+SUMIFS($G$5:$G$104,$B$5:$B$104,$B51,$P$5:$P$104,"履行中")+SUMIFS($G$5:$G$104,$B$5:$B$104,$B51,$P$5:$P$104,"已结项")-IF(OR($P51="已签署",$P51="履行中",$P51="已结项"),N($G51),0),""))</f>
        <v/>
      </c>
      <c r="J51" s="82">
        <f>IF($A51="","",IF($H51="确定",IF($G51="","待补充",N($G51)+N($I51)),IF($H51="零金额",N($G51)+N($I51),IF($H51="不适用","不适用","待补充"))))</f>
        <v/>
      </c>
      <c r="U51" s="65">
        <f>IF($A51="","",IF(COUNTIF($A$5:$A$104,$A51)&gt;1,"错误：编号重复",IF(OR($C51="",$D51="",$E51="",$F51="",$H51="",$N51="",$O51="",$P51="",$Q51="",$K51=""),"待补充",IF(AND(OR($H51="确定",$H51="零金额"),OR($G51="",$G51&lt;0)),"错误：金额",IF(AND($H51="确定",$K51&lt;&gt;"CNY"),"人工判断（HOLD）：非人民币",IF($H51="未确定","人工判断（HOLD）：金额未确定",IF(AND($H51="不适用",$F51&lt;&gt;"NDA/保密"),"待补充：金额口径",IF(AND($H51="零金额",$F51&lt;&gt;"NDA/保密"),"人工判断（HOLD）：零金额对价",IF(AND($H51&lt;&gt;"确定",$H51&lt;&gt;"零金额",$H51&lt;&gt;"不适用"),"错误：金额口径",IF(OR($T51="是",AND(OR($H51="确定",$H51="零金额"),$J51&gt;审批参数!$B$10)),"R3",IF(OR(AND(OR($H51="确定",$H51="零金额"),$J51&gt;审批参数!$B$9),$S51&gt;0,$L51&gt;审批参数!$B$12,$M51&gt;审批参数!$B$11,$R51&lt;&gt;"无"),"R2","R1")))))))))))</f>
        <v/>
      </c>
      <c r="V51" s="65">
        <f>IF($A51="","",IF(LEFT($U51,2)="错误","检查输入",IF(LEFT($U51,2)="待补","缺少必填项",IF(LEFT($U51,2)="人工","金额/币种需人工判断",TRIM(IF(OR($T51="是",AND(OR($H51="确定",$H51="零金额"),$J51&gt;审批参数!$B$10)),"金额或责任超升级线；","")&amp;IF(AND(OR($H51="确定",$H51="零金额"),$J51&gt;审批参数!$B$9,$J51&lt;=审批参数!$B$10),"金额超R1上限；","")&amp;IF($S51&gt;0,"存在实质偏离；","")&amp;IF($L51&gt;审批参数!$B$12,"期限超12个月；","")&amp;IF($M51&gt;审批参数!$B$11,"预付款超30%；","")&amp;IF($R51&lt;&gt;"无","专项风险；",""))))))</f>
        <v/>
      </c>
      <c r="W51" s="65">
        <f>IF($A51="","",IF(LEFT($U51,2)="错误","修正后重算",IF(LEFT($U51,2)="待补","补齐后重算",IF(LEFT($U51,2)="人工","转人工判断，不得自动放行",IF($U51="R3","完成R2审查后升级审批",IF($U51="R2","业务批准+法务审查+财务/专项意见","业务批准；涉及付款做财务核验；签署授权另查"))))))</f>
        <v/>
      </c>
    </row>
    <row r="52" ht="15" customHeight="1" s="50">
      <c r="I52" s="82">
        <f>IF($A52="","",IF(OR($H52="确定",$H52="零金额"),SUMIFS($G$5:$G$104,$B$5:$B$104,$B52,$P$5:$P$104,"已签署")+SUMIFS($G$5:$G$104,$B$5:$B$104,$B52,$P$5:$P$104,"履行中")+SUMIFS($G$5:$G$104,$B$5:$B$104,$B52,$P$5:$P$104,"已结项")-IF(OR($P52="已签署",$P52="履行中",$P52="已结项"),N($G52),0),""))</f>
        <v/>
      </c>
      <c r="J52" s="82">
        <f>IF($A52="","",IF($H52="确定",IF($G52="","待补充",N($G52)+N($I52)),IF($H52="零金额",N($G52)+N($I52),IF($H52="不适用","不适用","待补充"))))</f>
        <v/>
      </c>
      <c r="U52" s="65">
        <f>IF($A52="","",IF(COUNTIF($A$5:$A$104,$A52)&gt;1,"错误：编号重复",IF(OR($C52="",$D52="",$E52="",$F52="",$H52="",$N52="",$O52="",$P52="",$Q52="",$K52=""),"待补充",IF(AND(OR($H52="确定",$H52="零金额"),OR($G52="",$G52&lt;0)),"错误：金额",IF(AND($H52="确定",$K52&lt;&gt;"CNY"),"人工判断（HOLD）：非人民币",IF($H52="未确定","人工判断（HOLD）：金额未确定",IF(AND($H52="不适用",$F52&lt;&gt;"NDA/保密"),"待补充：金额口径",IF(AND($H52="零金额",$F52&lt;&gt;"NDA/保密"),"人工判断（HOLD）：零金额对价",IF(AND($H52&lt;&gt;"确定",$H52&lt;&gt;"零金额",$H52&lt;&gt;"不适用"),"错误：金额口径",IF(OR($T52="是",AND(OR($H52="确定",$H52="零金额"),$J52&gt;审批参数!$B$10)),"R3",IF(OR(AND(OR($H52="确定",$H52="零金额"),$J52&gt;审批参数!$B$9),$S52&gt;0,$L52&gt;审批参数!$B$12,$M52&gt;审批参数!$B$11,$R52&lt;&gt;"无"),"R2","R1")))))))))))</f>
        <v/>
      </c>
      <c r="V52" s="65">
        <f>IF($A52="","",IF(LEFT($U52,2)="错误","检查输入",IF(LEFT($U52,2)="待补","缺少必填项",IF(LEFT($U52,2)="人工","金额/币种需人工判断",TRIM(IF(OR($T52="是",AND(OR($H52="确定",$H52="零金额"),$J52&gt;审批参数!$B$10)),"金额或责任超升级线；","")&amp;IF(AND(OR($H52="确定",$H52="零金额"),$J52&gt;审批参数!$B$9,$J52&lt;=审批参数!$B$10),"金额超R1上限；","")&amp;IF($S52&gt;0,"存在实质偏离；","")&amp;IF($L52&gt;审批参数!$B$12,"期限超12个月；","")&amp;IF($M52&gt;审批参数!$B$11,"预付款超30%；","")&amp;IF($R52&lt;&gt;"无","专项风险；",""))))))</f>
        <v/>
      </c>
      <c r="W52" s="65">
        <f>IF($A52="","",IF(LEFT($U52,2)="错误","修正后重算",IF(LEFT($U52,2)="待补","补齐后重算",IF(LEFT($U52,2)="人工","转人工判断，不得自动放行",IF($U52="R3","完成R2审查后升级审批",IF($U52="R2","业务批准+法务审查+财务/专项意见","业务批准；涉及付款做财务核验；签署授权另查"))))))</f>
        <v/>
      </c>
    </row>
    <row r="53" ht="15" customHeight="1" s="50">
      <c r="I53" s="82">
        <f>IF($A53="","",IF(OR($H53="确定",$H53="零金额"),SUMIFS($G$5:$G$104,$B$5:$B$104,$B53,$P$5:$P$104,"已签署")+SUMIFS($G$5:$G$104,$B$5:$B$104,$B53,$P$5:$P$104,"履行中")+SUMIFS($G$5:$G$104,$B$5:$B$104,$B53,$P$5:$P$104,"已结项")-IF(OR($P53="已签署",$P53="履行中",$P53="已结项"),N($G53),0),""))</f>
        <v/>
      </c>
      <c r="J53" s="82">
        <f>IF($A53="","",IF($H53="确定",IF($G53="","待补充",N($G53)+N($I53)),IF($H53="零金额",N($G53)+N($I53),IF($H53="不适用","不适用","待补充"))))</f>
        <v/>
      </c>
      <c r="U53" s="65">
        <f>IF($A53="","",IF(COUNTIF($A$5:$A$104,$A53)&gt;1,"错误：编号重复",IF(OR($C53="",$D53="",$E53="",$F53="",$H53="",$N53="",$O53="",$P53="",$Q53="",$K53=""),"待补充",IF(AND(OR($H53="确定",$H53="零金额"),OR($G53="",$G53&lt;0)),"错误：金额",IF(AND($H53="确定",$K53&lt;&gt;"CNY"),"人工判断（HOLD）：非人民币",IF($H53="未确定","人工判断（HOLD）：金额未确定",IF(AND($H53="不适用",$F53&lt;&gt;"NDA/保密"),"待补充：金额口径",IF(AND($H53="零金额",$F53&lt;&gt;"NDA/保密"),"人工判断（HOLD）：零金额对价",IF(AND($H53&lt;&gt;"确定",$H53&lt;&gt;"零金额",$H53&lt;&gt;"不适用"),"错误：金额口径",IF(OR($T53="是",AND(OR($H53="确定",$H53="零金额"),$J53&gt;审批参数!$B$10)),"R3",IF(OR(AND(OR($H53="确定",$H53="零金额"),$J53&gt;审批参数!$B$9),$S53&gt;0,$L53&gt;审批参数!$B$12,$M53&gt;审批参数!$B$11,$R53&lt;&gt;"无"),"R2","R1")))))))))))</f>
        <v/>
      </c>
      <c r="V53" s="65">
        <f>IF($A53="","",IF(LEFT($U53,2)="错误","检查输入",IF(LEFT($U53,2)="待补","缺少必填项",IF(LEFT($U53,2)="人工","金额/币种需人工判断",TRIM(IF(OR($T53="是",AND(OR($H53="确定",$H53="零金额"),$J53&gt;审批参数!$B$10)),"金额或责任超升级线；","")&amp;IF(AND(OR($H53="确定",$H53="零金额"),$J53&gt;审批参数!$B$9,$J53&lt;=审批参数!$B$10),"金额超R1上限；","")&amp;IF($S53&gt;0,"存在实质偏离；","")&amp;IF($L53&gt;审批参数!$B$12,"期限超12个月；","")&amp;IF($M53&gt;审批参数!$B$11,"预付款超30%；","")&amp;IF($R53&lt;&gt;"无","专项风险；",""))))))</f>
        <v/>
      </c>
      <c r="W53" s="65">
        <f>IF($A53="","",IF(LEFT($U53,2)="错误","修正后重算",IF(LEFT($U53,2)="待补","补齐后重算",IF(LEFT($U53,2)="人工","转人工判断，不得自动放行",IF($U53="R3","完成R2审查后升级审批",IF($U53="R2","业务批准+法务审查+财务/专项意见","业务批准；涉及付款做财务核验；签署授权另查"))))))</f>
        <v/>
      </c>
    </row>
    <row r="54" ht="15" customHeight="1" s="50">
      <c r="I54" s="82">
        <f>IF($A54="","",IF(OR($H54="确定",$H54="零金额"),SUMIFS($G$5:$G$104,$B$5:$B$104,$B54,$P$5:$P$104,"已签署")+SUMIFS($G$5:$G$104,$B$5:$B$104,$B54,$P$5:$P$104,"履行中")+SUMIFS($G$5:$G$104,$B$5:$B$104,$B54,$P$5:$P$104,"已结项")-IF(OR($P54="已签署",$P54="履行中",$P54="已结项"),N($G54),0),""))</f>
        <v/>
      </c>
      <c r="J54" s="82">
        <f>IF($A54="","",IF($H54="确定",IF($G54="","待补充",N($G54)+N($I54)),IF($H54="零金额",N($G54)+N($I54),IF($H54="不适用","不适用","待补充"))))</f>
        <v/>
      </c>
      <c r="U54" s="65">
        <f>IF($A54="","",IF(COUNTIF($A$5:$A$104,$A54)&gt;1,"错误：编号重复",IF(OR($C54="",$D54="",$E54="",$F54="",$H54="",$N54="",$O54="",$P54="",$Q54="",$K54=""),"待补充",IF(AND(OR($H54="确定",$H54="零金额"),OR($G54="",$G54&lt;0)),"错误：金额",IF(AND($H54="确定",$K54&lt;&gt;"CNY"),"人工判断（HOLD）：非人民币",IF($H54="未确定","人工判断（HOLD）：金额未确定",IF(AND($H54="不适用",$F54&lt;&gt;"NDA/保密"),"待补充：金额口径",IF(AND($H54="零金额",$F54&lt;&gt;"NDA/保密"),"人工判断（HOLD）：零金额对价",IF(AND($H54&lt;&gt;"确定",$H54&lt;&gt;"零金额",$H54&lt;&gt;"不适用"),"错误：金额口径",IF(OR($T54="是",AND(OR($H54="确定",$H54="零金额"),$J54&gt;审批参数!$B$10)),"R3",IF(OR(AND(OR($H54="确定",$H54="零金额"),$J54&gt;审批参数!$B$9),$S54&gt;0,$L54&gt;审批参数!$B$12,$M54&gt;审批参数!$B$11,$R54&lt;&gt;"无"),"R2","R1")))))))))))</f>
        <v/>
      </c>
      <c r="V54" s="65">
        <f>IF($A54="","",IF(LEFT($U54,2)="错误","检查输入",IF(LEFT($U54,2)="待补","缺少必填项",IF(LEFT($U54,2)="人工","金额/币种需人工判断",TRIM(IF(OR($T54="是",AND(OR($H54="确定",$H54="零金额"),$J54&gt;审批参数!$B$10)),"金额或责任超升级线；","")&amp;IF(AND(OR($H54="确定",$H54="零金额"),$J54&gt;审批参数!$B$9,$J54&lt;=审批参数!$B$10),"金额超R1上限；","")&amp;IF($S54&gt;0,"存在实质偏离；","")&amp;IF($L54&gt;审批参数!$B$12,"期限超12个月；","")&amp;IF($M54&gt;审批参数!$B$11,"预付款超30%；","")&amp;IF($R54&lt;&gt;"无","专项风险；",""))))))</f>
        <v/>
      </c>
      <c r="W54" s="65">
        <f>IF($A54="","",IF(LEFT($U54,2)="错误","修正后重算",IF(LEFT($U54,2)="待补","补齐后重算",IF(LEFT($U54,2)="人工","转人工判断，不得自动放行",IF($U54="R3","完成R2审查后升级审批",IF($U54="R2","业务批准+法务审查+财务/专项意见","业务批准；涉及付款做财务核验；签署授权另查"))))))</f>
        <v/>
      </c>
    </row>
    <row r="55" ht="15" customHeight="1" s="50">
      <c r="I55" s="82">
        <f>IF($A55="","",IF(OR($H55="确定",$H55="零金额"),SUMIFS($G$5:$G$104,$B$5:$B$104,$B55,$P$5:$P$104,"已签署")+SUMIFS($G$5:$G$104,$B$5:$B$104,$B55,$P$5:$P$104,"履行中")+SUMIFS($G$5:$G$104,$B$5:$B$104,$B55,$P$5:$P$104,"已结项")-IF(OR($P55="已签署",$P55="履行中",$P55="已结项"),N($G55),0),""))</f>
        <v/>
      </c>
      <c r="J55" s="82">
        <f>IF($A55="","",IF($H55="确定",IF($G55="","待补充",N($G55)+N($I55)),IF($H55="零金额",N($G55)+N($I55),IF($H55="不适用","不适用","待补充"))))</f>
        <v/>
      </c>
      <c r="U55" s="65">
        <f>IF($A55="","",IF(COUNTIF($A$5:$A$104,$A55)&gt;1,"错误：编号重复",IF(OR($C55="",$D55="",$E55="",$F55="",$H55="",$N55="",$O55="",$P55="",$Q55="",$K55=""),"待补充",IF(AND(OR($H55="确定",$H55="零金额"),OR($G55="",$G55&lt;0)),"错误：金额",IF(AND($H55="确定",$K55&lt;&gt;"CNY"),"人工判断（HOLD）：非人民币",IF($H55="未确定","人工判断（HOLD）：金额未确定",IF(AND($H55="不适用",$F55&lt;&gt;"NDA/保密"),"待补充：金额口径",IF(AND($H55="零金额",$F55&lt;&gt;"NDA/保密"),"人工判断（HOLD）：零金额对价",IF(AND($H55&lt;&gt;"确定",$H55&lt;&gt;"零金额",$H55&lt;&gt;"不适用"),"错误：金额口径",IF(OR($T55="是",AND(OR($H55="确定",$H55="零金额"),$J55&gt;审批参数!$B$10)),"R3",IF(OR(AND(OR($H55="确定",$H55="零金额"),$J55&gt;审批参数!$B$9),$S55&gt;0,$L55&gt;审批参数!$B$12,$M55&gt;审批参数!$B$11,$R55&lt;&gt;"无"),"R2","R1")))))))))))</f>
        <v/>
      </c>
      <c r="V55" s="65">
        <f>IF($A55="","",IF(LEFT($U55,2)="错误","检查输入",IF(LEFT($U55,2)="待补","缺少必填项",IF(LEFT($U55,2)="人工","金额/币种需人工判断",TRIM(IF(OR($T55="是",AND(OR($H55="确定",$H55="零金额"),$J55&gt;审批参数!$B$10)),"金额或责任超升级线；","")&amp;IF(AND(OR($H55="确定",$H55="零金额"),$J55&gt;审批参数!$B$9,$J55&lt;=审批参数!$B$10),"金额超R1上限；","")&amp;IF($S55&gt;0,"存在实质偏离；","")&amp;IF($L55&gt;审批参数!$B$12,"期限超12个月；","")&amp;IF($M55&gt;审批参数!$B$11,"预付款超30%；","")&amp;IF($R55&lt;&gt;"无","专项风险；",""))))))</f>
        <v/>
      </c>
      <c r="W55" s="65">
        <f>IF($A55="","",IF(LEFT($U55,2)="错误","修正后重算",IF(LEFT($U55,2)="待补","补齐后重算",IF(LEFT($U55,2)="人工","转人工判断，不得自动放行",IF($U55="R3","完成R2审查后升级审批",IF($U55="R2","业务批准+法务审查+财务/专项意见","业务批准；涉及付款做财务核验；签署授权另查"))))))</f>
        <v/>
      </c>
    </row>
    <row r="56" ht="15" customHeight="1" s="50">
      <c r="I56" s="82">
        <f>IF($A56="","",IF(OR($H56="确定",$H56="零金额"),SUMIFS($G$5:$G$104,$B$5:$B$104,$B56,$P$5:$P$104,"已签署")+SUMIFS($G$5:$G$104,$B$5:$B$104,$B56,$P$5:$P$104,"履行中")+SUMIFS($G$5:$G$104,$B$5:$B$104,$B56,$P$5:$P$104,"已结项")-IF(OR($P56="已签署",$P56="履行中",$P56="已结项"),N($G56),0),""))</f>
        <v/>
      </c>
      <c r="J56" s="82">
        <f>IF($A56="","",IF($H56="确定",IF($G56="","待补充",N($G56)+N($I56)),IF($H56="零金额",N($G56)+N($I56),IF($H56="不适用","不适用","待补充"))))</f>
        <v/>
      </c>
      <c r="U56" s="65">
        <f>IF($A56="","",IF(COUNTIF($A$5:$A$104,$A56)&gt;1,"错误：编号重复",IF(OR($C56="",$D56="",$E56="",$F56="",$H56="",$N56="",$O56="",$P56="",$Q56="",$K56=""),"待补充",IF(AND(OR($H56="确定",$H56="零金额"),OR($G56="",$G56&lt;0)),"错误：金额",IF(AND($H56="确定",$K56&lt;&gt;"CNY"),"人工判断（HOLD）：非人民币",IF($H56="未确定","人工判断（HOLD）：金额未确定",IF(AND($H56="不适用",$F56&lt;&gt;"NDA/保密"),"待补充：金额口径",IF(AND($H56="零金额",$F56&lt;&gt;"NDA/保密"),"人工判断（HOLD）：零金额对价",IF(AND($H56&lt;&gt;"确定",$H56&lt;&gt;"零金额",$H56&lt;&gt;"不适用"),"错误：金额口径",IF(OR($T56="是",AND(OR($H56="确定",$H56="零金额"),$J56&gt;审批参数!$B$10)),"R3",IF(OR(AND(OR($H56="确定",$H56="零金额"),$J56&gt;审批参数!$B$9),$S56&gt;0,$L56&gt;审批参数!$B$12,$M56&gt;审批参数!$B$11,$R56&lt;&gt;"无"),"R2","R1")))))))))))</f>
        <v/>
      </c>
      <c r="V56" s="65">
        <f>IF($A56="","",IF(LEFT($U56,2)="错误","检查输入",IF(LEFT($U56,2)="待补","缺少必填项",IF(LEFT($U56,2)="人工","金额/币种需人工判断",TRIM(IF(OR($T56="是",AND(OR($H56="确定",$H56="零金额"),$J56&gt;审批参数!$B$10)),"金额或责任超升级线；","")&amp;IF(AND(OR($H56="确定",$H56="零金额"),$J56&gt;审批参数!$B$9,$J56&lt;=审批参数!$B$10),"金额超R1上限；","")&amp;IF($S56&gt;0,"存在实质偏离；","")&amp;IF($L56&gt;审批参数!$B$12,"期限超12个月；","")&amp;IF($M56&gt;审批参数!$B$11,"预付款超30%；","")&amp;IF($R56&lt;&gt;"无","专项风险；",""))))))</f>
        <v/>
      </c>
      <c r="W56" s="65">
        <f>IF($A56="","",IF(LEFT($U56,2)="错误","修正后重算",IF(LEFT($U56,2)="待补","补齐后重算",IF(LEFT($U56,2)="人工","转人工判断，不得自动放行",IF($U56="R3","完成R2审查后升级审批",IF($U56="R2","业务批准+法务审查+财务/专项意见","业务批准；涉及付款做财务核验；签署授权另查"))))))</f>
        <v/>
      </c>
    </row>
    <row r="57" ht="15" customHeight="1" s="50">
      <c r="I57" s="82">
        <f>IF($A57="","",IF(OR($H57="确定",$H57="零金额"),SUMIFS($G$5:$G$104,$B$5:$B$104,$B57,$P$5:$P$104,"已签署")+SUMIFS($G$5:$G$104,$B$5:$B$104,$B57,$P$5:$P$104,"履行中")+SUMIFS($G$5:$G$104,$B$5:$B$104,$B57,$P$5:$P$104,"已结项")-IF(OR($P57="已签署",$P57="履行中",$P57="已结项"),N($G57),0),""))</f>
        <v/>
      </c>
      <c r="J57" s="82">
        <f>IF($A57="","",IF($H57="确定",IF($G57="","待补充",N($G57)+N($I57)),IF($H57="零金额",N($G57)+N($I57),IF($H57="不适用","不适用","待补充"))))</f>
        <v/>
      </c>
      <c r="U57" s="65">
        <f>IF($A57="","",IF(COUNTIF($A$5:$A$104,$A57)&gt;1,"错误：编号重复",IF(OR($C57="",$D57="",$E57="",$F57="",$H57="",$N57="",$O57="",$P57="",$Q57="",$K57=""),"待补充",IF(AND(OR($H57="确定",$H57="零金额"),OR($G57="",$G57&lt;0)),"错误：金额",IF(AND($H57="确定",$K57&lt;&gt;"CNY"),"人工判断（HOLD）：非人民币",IF($H57="未确定","人工判断（HOLD）：金额未确定",IF(AND($H57="不适用",$F57&lt;&gt;"NDA/保密"),"待补充：金额口径",IF(AND($H57="零金额",$F57&lt;&gt;"NDA/保密"),"人工判断（HOLD）：零金额对价",IF(AND($H57&lt;&gt;"确定",$H57&lt;&gt;"零金额",$H57&lt;&gt;"不适用"),"错误：金额口径",IF(OR($T57="是",AND(OR($H57="确定",$H57="零金额"),$J57&gt;审批参数!$B$10)),"R3",IF(OR(AND(OR($H57="确定",$H57="零金额"),$J57&gt;审批参数!$B$9),$S57&gt;0,$L57&gt;审批参数!$B$12,$M57&gt;审批参数!$B$11,$R57&lt;&gt;"无"),"R2","R1")))))))))))</f>
        <v/>
      </c>
      <c r="V57" s="65">
        <f>IF($A57="","",IF(LEFT($U57,2)="错误","检查输入",IF(LEFT($U57,2)="待补","缺少必填项",IF(LEFT($U57,2)="人工","金额/币种需人工判断",TRIM(IF(OR($T57="是",AND(OR($H57="确定",$H57="零金额"),$J57&gt;审批参数!$B$10)),"金额或责任超升级线；","")&amp;IF(AND(OR($H57="确定",$H57="零金额"),$J57&gt;审批参数!$B$9,$J57&lt;=审批参数!$B$10),"金额超R1上限；","")&amp;IF($S57&gt;0,"存在实质偏离；","")&amp;IF($L57&gt;审批参数!$B$12,"期限超12个月；","")&amp;IF($M57&gt;审批参数!$B$11,"预付款超30%；","")&amp;IF($R57&lt;&gt;"无","专项风险；",""))))))</f>
        <v/>
      </c>
      <c r="W57" s="65">
        <f>IF($A57="","",IF(LEFT($U57,2)="错误","修正后重算",IF(LEFT($U57,2)="待补","补齐后重算",IF(LEFT($U57,2)="人工","转人工判断，不得自动放行",IF($U57="R3","完成R2审查后升级审批",IF($U57="R2","业务批准+法务审查+财务/专项意见","业务批准；涉及付款做财务核验；签署授权另查"))))))</f>
        <v/>
      </c>
    </row>
    <row r="58" ht="15" customHeight="1" s="50">
      <c r="I58" s="82">
        <f>IF($A58="","",IF(OR($H58="确定",$H58="零金额"),SUMIFS($G$5:$G$104,$B$5:$B$104,$B58,$P$5:$P$104,"已签署")+SUMIFS($G$5:$G$104,$B$5:$B$104,$B58,$P$5:$P$104,"履行中")+SUMIFS($G$5:$G$104,$B$5:$B$104,$B58,$P$5:$P$104,"已结项")-IF(OR($P58="已签署",$P58="履行中",$P58="已结项"),N($G58),0),""))</f>
        <v/>
      </c>
      <c r="J58" s="82">
        <f>IF($A58="","",IF($H58="确定",IF($G58="","待补充",N($G58)+N($I58)),IF($H58="零金额",N($G58)+N($I58),IF($H58="不适用","不适用","待补充"))))</f>
        <v/>
      </c>
      <c r="U58" s="65">
        <f>IF($A58="","",IF(COUNTIF($A$5:$A$104,$A58)&gt;1,"错误：编号重复",IF(OR($C58="",$D58="",$E58="",$F58="",$H58="",$N58="",$O58="",$P58="",$Q58="",$K58=""),"待补充",IF(AND(OR($H58="确定",$H58="零金额"),OR($G58="",$G58&lt;0)),"错误：金额",IF(AND($H58="确定",$K58&lt;&gt;"CNY"),"人工判断（HOLD）：非人民币",IF($H58="未确定","人工判断（HOLD）：金额未确定",IF(AND($H58="不适用",$F58&lt;&gt;"NDA/保密"),"待补充：金额口径",IF(AND($H58="零金额",$F58&lt;&gt;"NDA/保密"),"人工判断（HOLD）：零金额对价",IF(AND($H58&lt;&gt;"确定",$H58&lt;&gt;"零金额",$H58&lt;&gt;"不适用"),"错误：金额口径",IF(OR($T58="是",AND(OR($H58="确定",$H58="零金额"),$J58&gt;审批参数!$B$10)),"R3",IF(OR(AND(OR($H58="确定",$H58="零金额"),$J58&gt;审批参数!$B$9),$S58&gt;0,$L58&gt;审批参数!$B$12,$M58&gt;审批参数!$B$11,$R58&lt;&gt;"无"),"R2","R1")))))))))))</f>
        <v/>
      </c>
      <c r="V58" s="65">
        <f>IF($A58="","",IF(LEFT($U58,2)="错误","检查输入",IF(LEFT($U58,2)="待补","缺少必填项",IF(LEFT($U58,2)="人工","金额/币种需人工判断",TRIM(IF(OR($T58="是",AND(OR($H58="确定",$H58="零金额"),$J58&gt;审批参数!$B$10)),"金额或责任超升级线；","")&amp;IF(AND(OR($H58="确定",$H58="零金额"),$J58&gt;审批参数!$B$9,$J58&lt;=审批参数!$B$10),"金额超R1上限；","")&amp;IF($S58&gt;0,"存在实质偏离；","")&amp;IF($L58&gt;审批参数!$B$12,"期限超12个月；","")&amp;IF($M58&gt;审批参数!$B$11,"预付款超30%；","")&amp;IF($R58&lt;&gt;"无","专项风险；",""))))))</f>
        <v/>
      </c>
      <c r="W58" s="65">
        <f>IF($A58="","",IF(LEFT($U58,2)="错误","修正后重算",IF(LEFT($U58,2)="待补","补齐后重算",IF(LEFT($U58,2)="人工","转人工判断，不得自动放行",IF($U58="R3","完成R2审查后升级审批",IF($U58="R2","业务批准+法务审查+财务/专项意见","业务批准；涉及付款做财务核验；签署授权另查"))))))</f>
        <v/>
      </c>
    </row>
    <row r="59" ht="15" customHeight="1" s="50">
      <c r="I59" s="82">
        <f>IF($A59="","",IF(OR($H59="确定",$H59="零金额"),SUMIFS($G$5:$G$104,$B$5:$B$104,$B59,$P$5:$P$104,"已签署")+SUMIFS($G$5:$G$104,$B$5:$B$104,$B59,$P$5:$P$104,"履行中")+SUMIFS($G$5:$G$104,$B$5:$B$104,$B59,$P$5:$P$104,"已结项")-IF(OR($P59="已签署",$P59="履行中",$P59="已结项"),N($G59),0),""))</f>
        <v/>
      </c>
      <c r="J59" s="82">
        <f>IF($A59="","",IF($H59="确定",IF($G59="","待补充",N($G59)+N($I59)),IF($H59="零金额",N($G59)+N($I59),IF($H59="不适用","不适用","待补充"))))</f>
        <v/>
      </c>
      <c r="U59" s="65">
        <f>IF($A59="","",IF(COUNTIF($A$5:$A$104,$A59)&gt;1,"错误：编号重复",IF(OR($C59="",$D59="",$E59="",$F59="",$H59="",$N59="",$O59="",$P59="",$Q59="",$K59=""),"待补充",IF(AND(OR($H59="确定",$H59="零金额"),OR($G59="",$G59&lt;0)),"错误：金额",IF(AND($H59="确定",$K59&lt;&gt;"CNY"),"人工判断（HOLD）：非人民币",IF($H59="未确定","人工判断（HOLD）：金额未确定",IF(AND($H59="不适用",$F59&lt;&gt;"NDA/保密"),"待补充：金额口径",IF(AND($H59="零金额",$F59&lt;&gt;"NDA/保密"),"人工判断（HOLD）：零金额对价",IF(AND($H59&lt;&gt;"确定",$H59&lt;&gt;"零金额",$H59&lt;&gt;"不适用"),"错误：金额口径",IF(OR($T59="是",AND(OR($H59="确定",$H59="零金额"),$J59&gt;审批参数!$B$10)),"R3",IF(OR(AND(OR($H59="确定",$H59="零金额"),$J59&gt;审批参数!$B$9),$S59&gt;0,$L59&gt;审批参数!$B$12,$M59&gt;审批参数!$B$11,$R59&lt;&gt;"无"),"R2","R1")))))))))))</f>
        <v/>
      </c>
      <c r="V59" s="65">
        <f>IF($A59="","",IF(LEFT($U59,2)="错误","检查输入",IF(LEFT($U59,2)="待补","缺少必填项",IF(LEFT($U59,2)="人工","金额/币种需人工判断",TRIM(IF(OR($T59="是",AND(OR($H59="确定",$H59="零金额"),$J59&gt;审批参数!$B$10)),"金额或责任超升级线；","")&amp;IF(AND(OR($H59="确定",$H59="零金额"),$J59&gt;审批参数!$B$9,$J59&lt;=审批参数!$B$10),"金额超R1上限；","")&amp;IF($S59&gt;0,"存在实质偏离；","")&amp;IF($L59&gt;审批参数!$B$12,"期限超12个月；","")&amp;IF($M59&gt;审批参数!$B$11,"预付款超30%；","")&amp;IF($R59&lt;&gt;"无","专项风险；",""))))))</f>
        <v/>
      </c>
      <c r="W59" s="65">
        <f>IF($A59="","",IF(LEFT($U59,2)="错误","修正后重算",IF(LEFT($U59,2)="待补","补齐后重算",IF(LEFT($U59,2)="人工","转人工判断，不得自动放行",IF($U59="R3","完成R2审查后升级审批",IF($U59="R2","业务批准+法务审查+财务/专项意见","业务批准；涉及付款做财务核验；签署授权另查"))))))</f>
        <v/>
      </c>
    </row>
    <row r="60" ht="15" customHeight="1" s="50">
      <c r="I60" s="82">
        <f>IF($A60="","",IF(OR($H60="确定",$H60="零金额"),SUMIFS($G$5:$G$104,$B$5:$B$104,$B60,$P$5:$P$104,"已签署")+SUMIFS($G$5:$G$104,$B$5:$B$104,$B60,$P$5:$P$104,"履行中")+SUMIFS($G$5:$G$104,$B$5:$B$104,$B60,$P$5:$P$104,"已结项")-IF(OR($P60="已签署",$P60="履行中",$P60="已结项"),N($G60),0),""))</f>
        <v/>
      </c>
      <c r="J60" s="82">
        <f>IF($A60="","",IF($H60="确定",IF($G60="","待补充",N($G60)+N($I60)),IF($H60="零金额",N($G60)+N($I60),IF($H60="不适用","不适用","待补充"))))</f>
        <v/>
      </c>
      <c r="U60" s="65">
        <f>IF($A60="","",IF(COUNTIF($A$5:$A$104,$A60)&gt;1,"错误：编号重复",IF(OR($C60="",$D60="",$E60="",$F60="",$H60="",$N60="",$O60="",$P60="",$Q60="",$K60=""),"待补充",IF(AND(OR($H60="确定",$H60="零金额"),OR($G60="",$G60&lt;0)),"错误：金额",IF(AND($H60="确定",$K60&lt;&gt;"CNY"),"人工判断（HOLD）：非人民币",IF($H60="未确定","人工判断（HOLD）：金额未确定",IF(AND($H60="不适用",$F60&lt;&gt;"NDA/保密"),"待补充：金额口径",IF(AND($H60="零金额",$F60&lt;&gt;"NDA/保密"),"人工判断（HOLD）：零金额对价",IF(AND($H60&lt;&gt;"确定",$H60&lt;&gt;"零金额",$H60&lt;&gt;"不适用"),"错误：金额口径",IF(OR($T60="是",AND(OR($H60="确定",$H60="零金额"),$J60&gt;审批参数!$B$10)),"R3",IF(OR(AND(OR($H60="确定",$H60="零金额"),$J60&gt;审批参数!$B$9),$S60&gt;0,$L60&gt;审批参数!$B$12,$M60&gt;审批参数!$B$11,$R60&lt;&gt;"无"),"R2","R1")))))))))))</f>
        <v/>
      </c>
      <c r="V60" s="65">
        <f>IF($A60="","",IF(LEFT($U60,2)="错误","检查输入",IF(LEFT($U60,2)="待补","缺少必填项",IF(LEFT($U60,2)="人工","金额/币种需人工判断",TRIM(IF(OR($T60="是",AND(OR($H60="确定",$H60="零金额"),$J60&gt;审批参数!$B$10)),"金额或责任超升级线；","")&amp;IF(AND(OR($H60="确定",$H60="零金额"),$J60&gt;审批参数!$B$9,$J60&lt;=审批参数!$B$10),"金额超R1上限；","")&amp;IF($S60&gt;0,"存在实质偏离；","")&amp;IF($L60&gt;审批参数!$B$12,"期限超12个月；","")&amp;IF($M60&gt;审批参数!$B$11,"预付款超30%；","")&amp;IF($R60&lt;&gt;"无","专项风险；",""))))))</f>
        <v/>
      </c>
      <c r="W60" s="65">
        <f>IF($A60="","",IF(LEFT($U60,2)="错误","修正后重算",IF(LEFT($U60,2)="待补","补齐后重算",IF(LEFT($U60,2)="人工","转人工判断，不得自动放行",IF($U60="R3","完成R2审查后升级审批",IF($U60="R2","业务批准+法务审查+财务/专项意见","业务批准；涉及付款做财务核验；签署授权另查"))))))</f>
        <v/>
      </c>
    </row>
    <row r="61" ht="15" customHeight="1" s="50">
      <c r="I61" s="82">
        <f>IF($A61="","",IF(OR($H61="确定",$H61="零金额"),SUMIFS($G$5:$G$104,$B$5:$B$104,$B61,$P$5:$P$104,"已签署")+SUMIFS($G$5:$G$104,$B$5:$B$104,$B61,$P$5:$P$104,"履行中")+SUMIFS($G$5:$G$104,$B$5:$B$104,$B61,$P$5:$P$104,"已结项")-IF(OR($P61="已签署",$P61="履行中",$P61="已结项"),N($G61),0),""))</f>
        <v/>
      </c>
      <c r="J61" s="82">
        <f>IF($A61="","",IF($H61="确定",IF($G61="","待补充",N($G61)+N($I61)),IF($H61="零金额",N($G61)+N($I61),IF($H61="不适用","不适用","待补充"))))</f>
        <v/>
      </c>
      <c r="U61" s="65">
        <f>IF($A61="","",IF(COUNTIF($A$5:$A$104,$A61)&gt;1,"错误：编号重复",IF(OR($C61="",$D61="",$E61="",$F61="",$H61="",$N61="",$O61="",$P61="",$Q61="",$K61=""),"待补充",IF(AND(OR($H61="确定",$H61="零金额"),OR($G61="",$G61&lt;0)),"错误：金额",IF(AND($H61="确定",$K61&lt;&gt;"CNY"),"人工判断（HOLD）：非人民币",IF($H61="未确定","人工判断（HOLD）：金额未确定",IF(AND($H61="不适用",$F61&lt;&gt;"NDA/保密"),"待补充：金额口径",IF(AND($H61="零金额",$F61&lt;&gt;"NDA/保密"),"人工判断（HOLD）：零金额对价",IF(AND($H61&lt;&gt;"确定",$H61&lt;&gt;"零金额",$H61&lt;&gt;"不适用"),"错误：金额口径",IF(OR($T61="是",AND(OR($H61="确定",$H61="零金额"),$J61&gt;审批参数!$B$10)),"R3",IF(OR(AND(OR($H61="确定",$H61="零金额"),$J61&gt;审批参数!$B$9),$S61&gt;0,$L61&gt;审批参数!$B$12,$M61&gt;审批参数!$B$11,$R61&lt;&gt;"无"),"R2","R1")))))))))))</f>
        <v/>
      </c>
      <c r="V61" s="65">
        <f>IF($A61="","",IF(LEFT($U61,2)="错误","检查输入",IF(LEFT($U61,2)="待补","缺少必填项",IF(LEFT($U61,2)="人工","金额/币种需人工判断",TRIM(IF(OR($T61="是",AND(OR($H61="确定",$H61="零金额"),$J61&gt;审批参数!$B$10)),"金额或责任超升级线；","")&amp;IF(AND(OR($H61="确定",$H61="零金额"),$J61&gt;审批参数!$B$9,$J61&lt;=审批参数!$B$10),"金额超R1上限；","")&amp;IF($S61&gt;0,"存在实质偏离；","")&amp;IF($L61&gt;审批参数!$B$12,"期限超12个月；","")&amp;IF($M61&gt;审批参数!$B$11,"预付款超30%；","")&amp;IF($R61&lt;&gt;"无","专项风险；",""))))))</f>
        <v/>
      </c>
      <c r="W61" s="65">
        <f>IF($A61="","",IF(LEFT($U61,2)="错误","修正后重算",IF(LEFT($U61,2)="待补","补齐后重算",IF(LEFT($U61,2)="人工","转人工判断，不得自动放行",IF($U61="R3","完成R2审查后升级审批",IF($U61="R2","业务批准+法务审查+财务/专项意见","业务批准；涉及付款做财务核验；签署授权另查"))))))</f>
        <v/>
      </c>
    </row>
    <row r="62" ht="15" customHeight="1" s="50">
      <c r="I62" s="82">
        <f>IF($A62="","",IF(OR($H62="确定",$H62="零金额"),SUMIFS($G$5:$G$104,$B$5:$B$104,$B62,$P$5:$P$104,"已签署")+SUMIFS($G$5:$G$104,$B$5:$B$104,$B62,$P$5:$P$104,"履行中")+SUMIFS($G$5:$G$104,$B$5:$B$104,$B62,$P$5:$P$104,"已结项")-IF(OR($P62="已签署",$P62="履行中",$P62="已结项"),N($G62),0),""))</f>
        <v/>
      </c>
      <c r="J62" s="82">
        <f>IF($A62="","",IF($H62="确定",IF($G62="","待补充",N($G62)+N($I62)),IF($H62="零金额",N($G62)+N($I62),IF($H62="不适用","不适用","待补充"))))</f>
        <v/>
      </c>
      <c r="U62" s="65">
        <f>IF($A62="","",IF(COUNTIF($A$5:$A$104,$A62)&gt;1,"错误：编号重复",IF(OR($C62="",$D62="",$E62="",$F62="",$H62="",$N62="",$O62="",$P62="",$Q62="",$K62=""),"待补充",IF(AND(OR($H62="确定",$H62="零金额"),OR($G62="",$G62&lt;0)),"错误：金额",IF(AND($H62="确定",$K62&lt;&gt;"CNY"),"人工判断（HOLD）：非人民币",IF($H62="未确定","人工判断（HOLD）：金额未确定",IF(AND($H62="不适用",$F62&lt;&gt;"NDA/保密"),"待补充：金额口径",IF(AND($H62="零金额",$F62&lt;&gt;"NDA/保密"),"人工判断（HOLD）：零金额对价",IF(AND($H62&lt;&gt;"确定",$H62&lt;&gt;"零金额",$H62&lt;&gt;"不适用"),"错误：金额口径",IF(OR($T62="是",AND(OR($H62="确定",$H62="零金额"),$J62&gt;审批参数!$B$10)),"R3",IF(OR(AND(OR($H62="确定",$H62="零金额"),$J62&gt;审批参数!$B$9),$S62&gt;0,$L62&gt;审批参数!$B$12,$M62&gt;审批参数!$B$11,$R62&lt;&gt;"无"),"R2","R1")))))))))))</f>
        <v/>
      </c>
      <c r="V62" s="65">
        <f>IF($A62="","",IF(LEFT($U62,2)="错误","检查输入",IF(LEFT($U62,2)="待补","缺少必填项",IF(LEFT($U62,2)="人工","金额/币种需人工判断",TRIM(IF(OR($T62="是",AND(OR($H62="确定",$H62="零金额"),$J62&gt;审批参数!$B$10)),"金额或责任超升级线；","")&amp;IF(AND(OR($H62="确定",$H62="零金额"),$J62&gt;审批参数!$B$9,$J62&lt;=审批参数!$B$10),"金额超R1上限；","")&amp;IF($S62&gt;0,"存在实质偏离；","")&amp;IF($L62&gt;审批参数!$B$12,"期限超12个月；","")&amp;IF($M62&gt;审批参数!$B$11,"预付款超30%；","")&amp;IF($R62&lt;&gt;"无","专项风险；",""))))))</f>
        <v/>
      </c>
      <c r="W62" s="65">
        <f>IF($A62="","",IF(LEFT($U62,2)="错误","修正后重算",IF(LEFT($U62,2)="待补","补齐后重算",IF(LEFT($U62,2)="人工","转人工判断，不得自动放行",IF($U62="R3","完成R2审查后升级审批",IF($U62="R2","业务批准+法务审查+财务/专项意见","业务批准；涉及付款做财务核验；签署授权另查"))))))</f>
        <v/>
      </c>
    </row>
    <row r="63" ht="15" customHeight="1" s="50">
      <c r="I63" s="82">
        <f>IF($A63="","",IF(OR($H63="确定",$H63="零金额"),SUMIFS($G$5:$G$104,$B$5:$B$104,$B63,$P$5:$P$104,"已签署")+SUMIFS($G$5:$G$104,$B$5:$B$104,$B63,$P$5:$P$104,"履行中")+SUMIFS($G$5:$G$104,$B$5:$B$104,$B63,$P$5:$P$104,"已结项")-IF(OR($P63="已签署",$P63="履行中",$P63="已结项"),N($G63),0),""))</f>
        <v/>
      </c>
      <c r="J63" s="82">
        <f>IF($A63="","",IF($H63="确定",IF($G63="","待补充",N($G63)+N($I63)),IF($H63="零金额",N($G63)+N($I63),IF($H63="不适用","不适用","待补充"))))</f>
        <v/>
      </c>
      <c r="U63" s="65">
        <f>IF($A63="","",IF(COUNTIF($A$5:$A$104,$A63)&gt;1,"错误：编号重复",IF(OR($C63="",$D63="",$E63="",$F63="",$H63="",$N63="",$O63="",$P63="",$Q63="",$K63=""),"待补充",IF(AND(OR($H63="确定",$H63="零金额"),OR($G63="",$G63&lt;0)),"错误：金额",IF(AND($H63="确定",$K63&lt;&gt;"CNY"),"人工判断（HOLD）：非人民币",IF($H63="未确定","人工判断（HOLD）：金额未确定",IF(AND($H63="不适用",$F63&lt;&gt;"NDA/保密"),"待补充：金额口径",IF(AND($H63="零金额",$F63&lt;&gt;"NDA/保密"),"人工判断（HOLD）：零金额对价",IF(AND($H63&lt;&gt;"确定",$H63&lt;&gt;"零金额",$H63&lt;&gt;"不适用"),"错误：金额口径",IF(OR($T63="是",AND(OR($H63="确定",$H63="零金额"),$J63&gt;审批参数!$B$10)),"R3",IF(OR(AND(OR($H63="确定",$H63="零金额"),$J63&gt;审批参数!$B$9),$S63&gt;0,$L63&gt;审批参数!$B$12,$M63&gt;审批参数!$B$11,$R63&lt;&gt;"无"),"R2","R1")))))))))))</f>
        <v/>
      </c>
      <c r="V63" s="65">
        <f>IF($A63="","",IF(LEFT($U63,2)="错误","检查输入",IF(LEFT($U63,2)="待补","缺少必填项",IF(LEFT($U63,2)="人工","金额/币种需人工判断",TRIM(IF(OR($T63="是",AND(OR($H63="确定",$H63="零金额"),$J63&gt;审批参数!$B$10)),"金额或责任超升级线；","")&amp;IF(AND(OR($H63="确定",$H63="零金额"),$J63&gt;审批参数!$B$9,$J63&lt;=审批参数!$B$10),"金额超R1上限；","")&amp;IF($S63&gt;0,"存在实质偏离；","")&amp;IF($L63&gt;审批参数!$B$12,"期限超12个月；","")&amp;IF($M63&gt;审批参数!$B$11,"预付款超30%；","")&amp;IF($R63&lt;&gt;"无","专项风险；",""))))))</f>
        <v/>
      </c>
      <c r="W63" s="65">
        <f>IF($A63="","",IF(LEFT($U63,2)="错误","修正后重算",IF(LEFT($U63,2)="待补","补齐后重算",IF(LEFT($U63,2)="人工","转人工判断，不得自动放行",IF($U63="R3","完成R2审查后升级审批",IF($U63="R2","业务批准+法务审查+财务/专项意见","业务批准；涉及付款做财务核验；签署授权另查"))))))</f>
        <v/>
      </c>
    </row>
    <row r="64" ht="15" customHeight="1" s="50">
      <c r="I64" s="82">
        <f>IF($A64="","",IF(OR($H64="确定",$H64="零金额"),SUMIFS($G$5:$G$104,$B$5:$B$104,$B64,$P$5:$P$104,"已签署")+SUMIFS($G$5:$G$104,$B$5:$B$104,$B64,$P$5:$P$104,"履行中")+SUMIFS($G$5:$G$104,$B$5:$B$104,$B64,$P$5:$P$104,"已结项")-IF(OR($P64="已签署",$P64="履行中",$P64="已结项"),N($G64),0),""))</f>
        <v/>
      </c>
      <c r="J64" s="82">
        <f>IF($A64="","",IF($H64="确定",IF($G64="","待补充",N($G64)+N($I64)),IF($H64="零金额",N($G64)+N($I64),IF($H64="不适用","不适用","待补充"))))</f>
        <v/>
      </c>
      <c r="U64" s="65">
        <f>IF($A64="","",IF(COUNTIF($A$5:$A$104,$A64)&gt;1,"错误：编号重复",IF(OR($C64="",$D64="",$E64="",$F64="",$H64="",$N64="",$O64="",$P64="",$Q64="",$K64=""),"待补充",IF(AND(OR($H64="确定",$H64="零金额"),OR($G64="",$G64&lt;0)),"错误：金额",IF(AND($H64="确定",$K64&lt;&gt;"CNY"),"人工判断（HOLD）：非人民币",IF($H64="未确定","人工判断（HOLD）：金额未确定",IF(AND($H64="不适用",$F64&lt;&gt;"NDA/保密"),"待补充：金额口径",IF(AND($H64="零金额",$F64&lt;&gt;"NDA/保密"),"人工判断（HOLD）：零金额对价",IF(AND($H64&lt;&gt;"确定",$H64&lt;&gt;"零金额",$H64&lt;&gt;"不适用"),"错误：金额口径",IF(OR($T64="是",AND(OR($H64="确定",$H64="零金额"),$J64&gt;审批参数!$B$10)),"R3",IF(OR(AND(OR($H64="确定",$H64="零金额"),$J64&gt;审批参数!$B$9),$S64&gt;0,$L64&gt;审批参数!$B$12,$M64&gt;审批参数!$B$11,$R64&lt;&gt;"无"),"R2","R1")))))))))))</f>
        <v/>
      </c>
      <c r="V64" s="65">
        <f>IF($A64="","",IF(LEFT($U64,2)="错误","检查输入",IF(LEFT($U64,2)="待补","缺少必填项",IF(LEFT($U64,2)="人工","金额/币种需人工判断",TRIM(IF(OR($T64="是",AND(OR($H64="确定",$H64="零金额"),$J64&gt;审批参数!$B$10)),"金额或责任超升级线；","")&amp;IF(AND(OR($H64="确定",$H64="零金额"),$J64&gt;审批参数!$B$9,$J64&lt;=审批参数!$B$10),"金额超R1上限；","")&amp;IF($S64&gt;0,"存在实质偏离；","")&amp;IF($L64&gt;审批参数!$B$12,"期限超12个月；","")&amp;IF($M64&gt;审批参数!$B$11,"预付款超30%；","")&amp;IF($R64&lt;&gt;"无","专项风险；",""))))))</f>
        <v/>
      </c>
      <c r="W64" s="65">
        <f>IF($A64="","",IF(LEFT($U64,2)="错误","修正后重算",IF(LEFT($U64,2)="待补","补齐后重算",IF(LEFT($U64,2)="人工","转人工判断，不得自动放行",IF($U64="R3","完成R2审查后升级审批",IF($U64="R2","业务批准+法务审查+财务/专项意见","业务批准；涉及付款做财务核验；签署授权另查"))))))</f>
        <v/>
      </c>
    </row>
    <row r="65" ht="15" customHeight="1" s="50">
      <c r="I65" s="82">
        <f>IF($A65="","",IF(OR($H65="确定",$H65="零金额"),SUMIFS($G$5:$G$104,$B$5:$B$104,$B65,$P$5:$P$104,"已签署")+SUMIFS($G$5:$G$104,$B$5:$B$104,$B65,$P$5:$P$104,"履行中")+SUMIFS($G$5:$G$104,$B$5:$B$104,$B65,$P$5:$P$104,"已结项")-IF(OR($P65="已签署",$P65="履行中",$P65="已结项"),N($G65),0),""))</f>
        <v/>
      </c>
      <c r="J65" s="82">
        <f>IF($A65="","",IF($H65="确定",IF($G65="","待补充",N($G65)+N($I65)),IF($H65="零金额",N($G65)+N($I65),IF($H65="不适用","不适用","待补充"))))</f>
        <v/>
      </c>
      <c r="U65" s="65">
        <f>IF($A65="","",IF(COUNTIF($A$5:$A$104,$A65)&gt;1,"错误：编号重复",IF(OR($C65="",$D65="",$E65="",$F65="",$H65="",$N65="",$O65="",$P65="",$Q65="",$K65=""),"待补充",IF(AND(OR($H65="确定",$H65="零金额"),OR($G65="",$G65&lt;0)),"错误：金额",IF(AND($H65="确定",$K65&lt;&gt;"CNY"),"人工判断（HOLD）：非人民币",IF($H65="未确定","人工判断（HOLD）：金额未确定",IF(AND($H65="不适用",$F65&lt;&gt;"NDA/保密"),"待补充：金额口径",IF(AND($H65="零金额",$F65&lt;&gt;"NDA/保密"),"人工判断（HOLD）：零金额对价",IF(AND($H65&lt;&gt;"确定",$H65&lt;&gt;"零金额",$H65&lt;&gt;"不适用"),"错误：金额口径",IF(OR($T65="是",AND(OR($H65="确定",$H65="零金额"),$J65&gt;审批参数!$B$10)),"R3",IF(OR(AND(OR($H65="确定",$H65="零金额"),$J65&gt;审批参数!$B$9),$S65&gt;0,$L65&gt;审批参数!$B$12,$M65&gt;审批参数!$B$11,$R65&lt;&gt;"无"),"R2","R1")))))))))))</f>
        <v/>
      </c>
      <c r="V65" s="65">
        <f>IF($A65="","",IF(LEFT($U65,2)="错误","检查输入",IF(LEFT($U65,2)="待补","缺少必填项",IF(LEFT($U65,2)="人工","金额/币种需人工判断",TRIM(IF(OR($T65="是",AND(OR($H65="确定",$H65="零金额"),$J65&gt;审批参数!$B$10)),"金额或责任超升级线；","")&amp;IF(AND(OR($H65="确定",$H65="零金额"),$J65&gt;审批参数!$B$9,$J65&lt;=审批参数!$B$10),"金额超R1上限；","")&amp;IF($S65&gt;0,"存在实质偏离；","")&amp;IF($L65&gt;审批参数!$B$12,"期限超12个月；","")&amp;IF($M65&gt;审批参数!$B$11,"预付款超30%；","")&amp;IF($R65&lt;&gt;"无","专项风险；",""))))))</f>
        <v/>
      </c>
      <c r="W65" s="65">
        <f>IF($A65="","",IF(LEFT($U65,2)="错误","修正后重算",IF(LEFT($U65,2)="待补","补齐后重算",IF(LEFT($U65,2)="人工","转人工判断，不得自动放行",IF($U65="R3","完成R2审查后升级审批",IF($U65="R2","业务批准+法务审查+财务/专项意见","业务批准；涉及付款做财务核验；签署授权另查"))))))</f>
        <v/>
      </c>
    </row>
    <row r="66" ht="15" customHeight="1" s="50">
      <c r="I66" s="82">
        <f>IF($A66="","",IF(OR($H66="确定",$H66="零金额"),SUMIFS($G$5:$G$104,$B$5:$B$104,$B66,$P$5:$P$104,"已签署")+SUMIFS($G$5:$G$104,$B$5:$B$104,$B66,$P$5:$P$104,"履行中")+SUMIFS($G$5:$G$104,$B$5:$B$104,$B66,$P$5:$P$104,"已结项")-IF(OR($P66="已签署",$P66="履行中",$P66="已结项"),N($G66),0),""))</f>
        <v/>
      </c>
      <c r="J66" s="82">
        <f>IF($A66="","",IF($H66="确定",IF($G66="","待补充",N($G66)+N($I66)),IF($H66="零金额",N($G66)+N($I66),IF($H66="不适用","不适用","待补充"))))</f>
        <v/>
      </c>
      <c r="U66" s="65">
        <f>IF($A66="","",IF(COUNTIF($A$5:$A$104,$A66)&gt;1,"错误：编号重复",IF(OR($C66="",$D66="",$E66="",$F66="",$H66="",$N66="",$O66="",$P66="",$Q66="",$K66=""),"待补充",IF(AND(OR($H66="确定",$H66="零金额"),OR($G66="",$G66&lt;0)),"错误：金额",IF(AND($H66="确定",$K66&lt;&gt;"CNY"),"人工判断（HOLD）：非人民币",IF($H66="未确定","人工判断（HOLD）：金额未确定",IF(AND($H66="不适用",$F66&lt;&gt;"NDA/保密"),"待补充：金额口径",IF(AND($H66="零金额",$F66&lt;&gt;"NDA/保密"),"人工判断（HOLD）：零金额对价",IF(AND($H66&lt;&gt;"确定",$H66&lt;&gt;"零金额",$H66&lt;&gt;"不适用"),"错误：金额口径",IF(OR($T66="是",AND(OR($H66="确定",$H66="零金额"),$J66&gt;审批参数!$B$10)),"R3",IF(OR(AND(OR($H66="确定",$H66="零金额"),$J66&gt;审批参数!$B$9),$S66&gt;0,$L66&gt;审批参数!$B$12,$M66&gt;审批参数!$B$11,$R66&lt;&gt;"无"),"R2","R1")))))))))))</f>
        <v/>
      </c>
      <c r="V66" s="65">
        <f>IF($A66="","",IF(LEFT($U66,2)="错误","检查输入",IF(LEFT($U66,2)="待补","缺少必填项",IF(LEFT($U66,2)="人工","金额/币种需人工判断",TRIM(IF(OR($T66="是",AND(OR($H66="确定",$H66="零金额"),$J66&gt;审批参数!$B$10)),"金额或责任超升级线；","")&amp;IF(AND(OR($H66="确定",$H66="零金额"),$J66&gt;审批参数!$B$9,$J66&lt;=审批参数!$B$10),"金额超R1上限；","")&amp;IF($S66&gt;0,"存在实质偏离；","")&amp;IF($L66&gt;审批参数!$B$12,"期限超12个月；","")&amp;IF($M66&gt;审批参数!$B$11,"预付款超30%；","")&amp;IF($R66&lt;&gt;"无","专项风险；",""))))))</f>
        <v/>
      </c>
      <c r="W66" s="65">
        <f>IF($A66="","",IF(LEFT($U66,2)="错误","修正后重算",IF(LEFT($U66,2)="待补","补齐后重算",IF(LEFT($U66,2)="人工","转人工判断，不得自动放行",IF($U66="R3","完成R2审查后升级审批",IF($U66="R2","业务批准+法务审查+财务/专项意见","业务批准；涉及付款做财务核验；签署授权另查"))))))</f>
        <v/>
      </c>
    </row>
    <row r="67" ht="15" customHeight="1" s="50">
      <c r="I67" s="82">
        <f>IF($A67="","",IF(OR($H67="确定",$H67="零金额"),SUMIFS($G$5:$G$104,$B$5:$B$104,$B67,$P$5:$P$104,"已签署")+SUMIFS($G$5:$G$104,$B$5:$B$104,$B67,$P$5:$P$104,"履行中")+SUMIFS($G$5:$G$104,$B$5:$B$104,$B67,$P$5:$P$104,"已结项")-IF(OR($P67="已签署",$P67="履行中",$P67="已结项"),N($G67),0),""))</f>
        <v/>
      </c>
      <c r="J67" s="82">
        <f>IF($A67="","",IF($H67="确定",IF($G67="","待补充",N($G67)+N($I67)),IF($H67="零金额",N($G67)+N($I67),IF($H67="不适用","不适用","待补充"))))</f>
        <v/>
      </c>
      <c r="U67" s="65">
        <f>IF($A67="","",IF(COUNTIF($A$5:$A$104,$A67)&gt;1,"错误：编号重复",IF(OR($C67="",$D67="",$E67="",$F67="",$H67="",$N67="",$O67="",$P67="",$Q67="",$K67=""),"待补充",IF(AND(OR($H67="确定",$H67="零金额"),OR($G67="",$G67&lt;0)),"错误：金额",IF(AND($H67="确定",$K67&lt;&gt;"CNY"),"人工判断（HOLD）：非人民币",IF($H67="未确定","人工判断（HOLD）：金额未确定",IF(AND($H67="不适用",$F67&lt;&gt;"NDA/保密"),"待补充：金额口径",IF(AND($H67="零金额",$F67&lt;&gt;"NDA/保密"),"人工判断（HOLD）：零金额对价",IF(AND($H67&lt;&gt;"确定",$H67&lt;&gt;"零金额",$H67&lt;&gt;"不适用"),"错误：金额口径",IF(OR($T67="是",AND(OR($H67="确定",$H67="零金额"),$J67&gt;审批参数!$B$10)),"R3",IF(OR(AND(OR($H67="确定",$H67="零金额"),$J67&gt;审批参数!$B$9),$S67&gt;0,$L67&gt;审批参数!$B$12,$M67&gt;审批参数!$B$11,$R67&lt;&gt;"无"),"R2","R1")))))))))))</f>
        <v/>
      </c>
      <c r="V67" s="65">
        <f>IF($A67="","",IF(LEFT($U67,2)="错误","检查输入",IF(LEFT($U67,2)="待补","缺少必填项",IF(LEFT($U67,2)="人工","金额/币种需人工判断",TRIM(IF(OR($T67="是",AND(OR($H67="确定",$H67="零金额"),$J67&gt;审批参数!$B$10)),"金额或责任超升级线；","")&amp;IF(AND(OR($H67="确定",$H67="零金额"),$J67&gt;审批参数!$B$9,$J67&lt;=审批参数!$B$10),"金额超R1上限；","")&amp;IF($S67&gt;0,"存在实质偏离；","")&amp;IF($L67&gt;审批参数!$B$12,"期限超12个月；","")&amp;IF($M67&gt;审批参数!$B$11,"预付款超30%；","")&amp;IF($R67&lt;&gt;"无","专项风险；",""))))))</f>
        <v/>
      </c>
      <c r="W67" s="65">
        <f>IF($A67="","",IF(LEFT($U67,2)="错误","修正后重算",IF(LEFT($U67,2)="待补","补齐后重算",IF(LEFT($U67,2)="人工","转人工判断，不得自动放行",IF($U67="R3","完成R2审查后升级审批",IF($U67="R2","业务批准+法务审查+财务/专项意见","业务批准；涉及付款做财务核验；签署授权另查"))))))</f>
        <v/>
      </c>
    </row>
    <row r="68" ht="15" customHeight="1" s="50">
      <c r="I68" s="82">
        <f>IF($A68="","",IF(OR($H68="确定",$H68="零金额"),SUMIFS($G$5:$G$104,$B$5:$B$104,$B68,$P$5:$P$104,"已签署")+SUMIFS($G$5:$G$104,$B$5:$B$104,$B68,$P$5:$P$104,"履行中")+SUMIFS($G$5:$G$104,$B$5:$B$104,$B68,$P$5:$P$104,"已结项")-IF(OR($P68="已签署",$P68="履行中",$P68="已结项"),N($G68),0),""))</f>
        <v/>
      </c>
      <c r="J68" s="82">
        <f>IF($A68="","",IF($H68="确定",IF($G68="","待补充",N($G68)+N($I68)),IF($H68="零金额",N($G68)+N($I68),IF($H68="不适用","不适用","待补充"))))</f>
        <v/>
      </c>
      <c r="U68" s="65">
        <f>IF($A68="","",IF(COUNTIF($A$5:$A$104,$A68)&gt;1,"错误：编号重复",IF(OR($C68="",$D68="",$E68="",$F68="",$H68="",$N68="",$O68="",$P68="",$Q68="",$K68=""),"待补充",IF(AND(OR($H68="确定",$H68="零金额"),OR($G68="",$G68&lt;0)),"错误：金额",IF(AND($H68="确定",$K68&lt;&gt;"CNY"),"人工判断（HOLD）：非人民币",IF($H68="未确定","人工判断（HOLD）：金额未确定",IF(AND($H68="不适用",$F68&lt;&gt;"NDA/保密"),"待补充：金额口径",IF(AND($H68="零金额",$F68&lt;&gt;"NDA/保密"),"人工判断（HOLD）：零金额对价",IF(AND($H68&lt;&gt;"确定",$H68&lt;&gt;"零金额",$H68&lt;&gt;"不适用"),"错误：金额口径",IF(OR($T68="是",AND(OR($H68="确定",$H68="零金额"),$J68&gt;审批参数!$B$10)),"R3",IF(OR(AND(OR($H68="确定",$H68="零金额"),$J68&gt;审批参数!$B$9),$S68&gt;0,$L68&gt;审批参数!$B$12,$M68&gt;审批参数!$B$11,$R68&lt;&gt;"无"),"R2","R1")))))))))))</f>
        <v/>
      </c>
      <c r="V68" s="65">
        <f>IF($A68="","",IF(LEFT($U68,2)="错误","检查输入",IF(LEFT($U68,2)="待补","缺少必填项",IF(LEFT($U68,2)="人工","金额/币种需人工判断",TRIM(IF(OR($T68="是",AND(OR($H68="确定",$H68="零金额"),$J68&gt;审批参数!$B$10)),"金额或责任超升级线；","")&amp;IF(AND(OR($H68="确定",$H68="零金额"),$J68&gt;审批参数!$B$9,$J68&lt;=审批参数!$B$10),"金额超R1上限；","")&amp;IF($S68&gt;0,"存在实质偏离；","")&amp;IF($L68&gt;审批参数!$B$12,"期限超12个月；","")&amp;IF($M68&gt;审批参数!$B$11,"预付款超30%；","")&amp;IF($R68&lt;&gt;"无","专项风险；",""))))))</f>
        <v/>
      </c>
      <c r="W68" s="65">
        <f>IF($A68="","",IF(LEFT($U68,2)="错误","修正后重算",IF(LEFT($U68,2)="待补","补齐后重算",IF(LEFT($U68,2)="人工","转人工判断，不得自动放行",IF($U68="R3","完成R2审查后升级审批",IF($U68="R2","业务批准+法务审查+财务/专项意见","业务批准；涉及付款做财务核验；签署授权另查"))))))</f>
        <v/>
      </c>
    </row>
    <row r="69" ht="15" customHeight="1" s="50">
      <c r="I69" s="82">
        <f>IF($A69="","",IF(OR($H69="确定",$H69="零金额"),SUMIFS($G$5:$G$104,$B$5:$B$104,$B69,$P$5:$P$104,"已签署")+SUMIFS($G$5:$G$104,$B$5:$B$104,$B69,$P$5:$P$104,"履行中")+SUMIFS($G$5:$G$104,$B$5:$B$104,$B69,$P$5:$P$104,"已结项")-IF(OR($P69="已签署",$P69="履行中",$P69="已结项"),N($G69),0),""))</f>
        <v/>
      </c>
      <c r="J69" s="82">
        <f>IF($A69="","",IF($H69="确定",IF($G69="","待补充",N($G69)+N($I69)),IF($H69="零金额",N($G69)+N($I69),IF($H69="不适用","不适用","待补充"))))</f>
        <v/>
      </c>
      <c r="U69" s="65">
        <f>IF($A69="","",IF(COUNTIF($A$5:$A$104,$A69)&gt;1,"错误：编号重复",IF(OR($C69="",$D69="",$E69="",$F69="",$H69="",$N69="",$O69="",$P69="",$Q69="",$K69=""),"待补充",IF(AND(OR($H69="确定",$H69="零金额"),OR($G69="",$G69&lt;0)),"错误：金额",IF(AND($H69="确定",$K69&lt;&gt;"CNY"),"人工判断（HOLD）：非人民币",IF($H69="未确定","人工判断（HOLD）：金额未确定",IF(AND($H69="不适用",$F69&lt;&gt;"NDA/保密"),"待补充：金额口径",IF(AND($H69="零金额",$F69&lt;&gt;"NDA/保密"),"人工判断（HOLD）：零金额对价",IF(AND($H69&lt;&gt;"确定",$H69&lt;&gt;"零金额",$H69&lt;&gt;"不适用"),"错误：金额口径",IF(OR($T69="是",AND(OR($H69="确定",$H69="零金额"),$J69&gt;审批参数!$B$10)),"R3",IF(OR(AND(OR($H69="确定",$H69="零金额"),$J69&gt;审批参数!$B$9),$S69&gt;0,$L69&gt;审批参数!$B$12,$M69&gt;审批参数!$B$11,$R69&lt;&gt;"无"),"R2","R1")))))))))))</f>
        <v/>
      </c>
      <c r="V69" s="65">
        <f>IF($A69="","",IF(LEFT($U69,2)="错误","检查输入",IF(LEFT($U69,2)="待补","缺少必填项",IF(LEFT($U69,2)="人工","金额/币种需人工判断",TRIM(IF(OR($T69="是",AND(OR($H69="确定",$H69="零金额"),$J69&gt;审批参数!$B$10)),"金额或责任超升级线；","")&amp;IF(AND(OR($H69="确定",$H69="零金额"),$J69&gt;审批参数!$B$9,$J69&lt;=审批参数!$B$10),"金额超R1上限；","")&amp;IF($S69&gt;0,"存在实质偏离；","")&amp;IF($L69&gt;审批参数!$B$12,"期限超12个月；","")&amp;IF($M69&gt;审批参数!$B$11,"预付款超30%；","")&amp;IF($R69&lt;&gt;"无","专项风险；",""))))))</f>
        <v/>
      </c>
      <c r="W69" s="65">
        <f>IF($A69="","",IF(LEFT($U69,2)="错误","修正后重算",IF(LEFT($U69,2)="待补","补齐后重算",IF(LEFT($U69,2)="人工","转人工判断，不得自动放行",IF($U69="R3","完成R2审查后升级审批",IF($U69="R2","业务批准+法务审查+财务/专项意见","业务批准；涉及付款做财务核验；签署授权另查"))))))</f>
        <v/>
      </c>
    </row>
    <row r="70" ht="15" customHeight="1" s="50">
      <c r="I70" s="82">
        <f>IF($A70="","",IF(OR($H70="确定",$H70="零金额"),SUMIFS($G$5:$G$104,$B$5:$B$104,$B70,$P$5:$P$104,"已签署")+SUMIFS($G$5:$G$104,$B$5:$B$104,$B70,$P$5:$P$104,"履行中")+SUMIFS($G$5:$G$104,$B$5:$B$104,$B70,$P$5:$P$104,"已结项")-IF(OR($P70="已签署",$P70="履行中",$P70="已结项"),N($G70),0),""))</f>
        <v/>
      </c>
      <c r="J70" s="82">
        <f>IF($A70="","",IF($H70="确定",IF($G70="","待补充",N($G70)+N($I70)),IF($H70="零金额",N($G70)+N($I70),IF($H70="不适用","不适用","待补充"))))</f>
        <v/>
      </c>
      <c r="U70" s="65">
        <f>IF($A70="","",IF(COUNTIF($A$5:$A$104,$A70)&gt;1,"错误：编号重复",IF(OR($C70="",$D70="",$E70="",$F70="",$H70="",$N70="",$O70="",$P70="",$Q70="",$K70=""),"待补充",IF(AND(OR($H70="确定",$H70="零金额"),OR($G70="",$G70&lt;0)),"错误：金额",IF(AND($H70="确定",$K70&lt;&gt;"CNY"),"人工判断（HOLD）：非人民币",IF($H70="未确定","人工判断（HOLD）：金额未确定",IF(AND($H70="不适用",$F70&lt;&gt;"NDA/保密"),"待补充：金额口径",IF(AND($H70="零金额",$F70&lt;&gt;"NDA/保密"),"人工判断（HOLD）：零金额对价",IF(AND($H70&lt;&gt;"确定",$H70&lt;&gt;"零金额",$H70&lt;&gt;"不适用"),"错误：金额口径",IF(OR($T70="是",AND(OR($H70="确定",$H70="零金额"),$J70&gt;审批参数!$B$10)),"R3",IF(OR(AND(OR($H70="确定",$H70="零金额"),$J70&gt;审批参数!$B$9),$S70&gt;0,$L70&gt;审批参数!$B$12,$M70&gt;审批参数!$B$11,$R70&lt;&gt;"无"),"R2","R1")))))))))))</f>
        <v/>
      </c>
      <c r="V70" s="65">
        <f>IF($A70="","",IF(LEFT($U70,2)="错误","检查输入",IF(LEFT($U70,2)="待补","缺少必填项",IF(LEFT($U70,2)="人工","金额/币种需人工判断",TRIM(IF(OR($T70="是",AND(OR($H70="确定",$H70="零金额"),$J70&gt;审批参数!$B$10)),"金额或责任超升级线；","")&amp;IF(AND(OR($H70="确定",$H70="零金额"),$J70&gt;审批参数!$B$9,$J70&lt;=审批参数!$B$10),"金额超R1上限；","")&amp;IF($S70&gt;0,"存在实质偏离；","")&amp;IF($L70&gt;审批参数!$B$12,"期限超12个月；","")&amp;IF($M70&gt;审批参数!$B$11,"预付款超30%；","")&amp;IF($R70&lt;&gt;"无","专项风险；",""))))))</f>
        <v/>
      </c>
      <c r="W70" s="65">
        <f>IF($A70="","",IF(LEFT($U70,2)="错误","修正后重算",IF(LEFT($U70,2)="待补","补齐后重算",IF(LEFT($U70,2)="人工","转人工判断，不得自动放行",IF($U70="R3","完成R2审查后升级审批",IF($U70="R2","业务批准+法务审查+财务/专项意见","业务批准；涉及付款做财务核验；签署授权另查"))))))</f>
        <v/>
      </c>
    </row>
    <row r="71" ht="15" customHeight="1" s="50">
      <c r="I71" s="82">
        <f>IF($A71="","",IF(OR($H71="确定",$H71="零金额"),SUMIFS($G$5:$G$104,$B$5:$B$104,$B71,$P$5:$P$104,"已签署")+SUMIFS($G$5:$G$104,$B$5:$B$104,$B71,$P$5:$P$104,"履行中")+SUMIFS($G$5:$G$104,$B$5:$B$104,$B71,$P$5:$P$104,"已结项")-IF(OR($P71="已签署",$P71="履行中",$P71="已结项"),N($G71),0),""))</f>
        <v/>
      </c>
      <c r="J71" s="82">
        <f>IF($A71="","",IF($H71="确定",IF($G71="","待补充",N($G71)+N($I71)),IF($H71="零金额",N($G71)+N($I71),IF($H71="不适用","不适用","待补充"))))</f>
        <v/>
      </c>
      <c r="U71" s="65">
        <f>IF($A71="","",IF(COUNTIF($A$5:$A$104,$A71)&gt;1,"错误：编号重复",IF(OR($C71="",$D71="",$E71="",$F71="",$H71="",$N71="",$O71="",$P71="",$Q71="",$K71=""),"待补充",IF(AND(OR($H71="确定",$H71="零金额"),OR($G71="",$G71&lt;0)),"错误：金额",IF(AND($H71="确定",$K71&lt;&gt;"CNY"),"人工判断（HOLD）：非人民币",IF($H71="未确定","人工判断（HOLD）：金额未确定",IF(AND($H71="不适用",$F71&lt;&gt;"NDA/保密"),"待补充：金额口径",IF(AND($H71="零金额",$F71&lt;&gt;"NDA/保密"),"人工判断（HOLD）：零金额对价",IF(AND($H71&lt;&gt;"确定",$H71&lt;&gt;"零金额",$H71&lt;&gt;"不适用"),"错误：金额口径",IF(OR($T71="是",AND(OR($H71="确定",$H71="零金额"),$J71&gt;审批参数!$B$10)),"R3",IF(OR(AND(OR($H71="确定",$H71="零金额"),$J71&gt;审批参数!$B$9),$S71&gt;0,$L71&gt;审批参数!$B$12,$M71&gt;审批参数!$B$11,$R71&lt;&gt;"无"),"R2","R1")))))))))))</f>
        <v/>
      </c>
      <c r="V71" s="65">
        <f>IF($A71="","",IF(LEFT($U71,2)="错误","检查输入",IF(LEFT($U71,2)="待补","缺少必填项",IF(LEFT($U71,2)="人工","金额/币种需人工判断",TRIM(IF(OR($T71="是",AND(OR($H71="确定",$H71="零金额"),$J71&gt;审批参数!$B$10)),"金额或责任超升级线；","")&amp;IF(AND(OR($H71="确定",$H71="零金额"),$J71&gt;审批参数!$B$9,$J71&lt;=审批参数!$B$10),"金额超R1上限；","")&amp;IF($S71&gt;0,"存在实质偏离；","")&amp;IF($L71&gt;审批参数!$B$12,"期限超12个月；","")&amp;IF($M71&gt;审批参数!$B$11,"预付款超30%；","")&amp;IF($R71&lt;&gt;"无","专项风险；",""))))))</f>
        <v/>
      </c>
      <c r="W71" s="65">
        <f>IF($A71="","",IF(LEFT($U71,2)="错误","修正后重算",IF(LEFT($U71,2)="待补","补齐后重算",IF(LEFT($U71,2)="人工","转人工判断，不得自动放行",IF($U71="R3","完成R2审查后升级审批",IF($U71="R2","业务批准+法务审查+财务/专项意见","业务批准；涉及付款做财务核验；签署授权另查"))))))</f>
        <v/>
      </c>
    </row>
    <row r="72" ht="15" customHeight="1" s="50">
      <c r="I72" s="82">
        <f>IF($A72="","",IF(OR($H72="确定",$H72="零金额"),SUMIFS($G$5:$G$104,$B$5:$B$104,$B72,$P$5:$P$104,"已签署")+SUMIFS($G$5:$G$104,$B$5:$B$104,$B72,$P$5:$P$104,"履行中")+SUMIFS($G$5:$G$104,$B$5:$B$104,$B72,$P$5:$P$104,"已结项")-IF(OR($P72="已签署",$P72="履行中",$P72="已结项"),N($G72),0),""))</f>
        <v/>
      </c>
      <c r="J72" s="82">
        <f>IF($A72="","",IF($H72="确定",IF($G72="","待补充",N($G72)+N($I72)),IF($H72="零金额",N($G72)+N($I72),IF($H72="不适用","不适用","待补充"))))</f>
        <v/>
      </c>
      <c r="U72" s="65">
        <f>IF($A72="","",IF(COUNTIF($A$5:$A$104,$A72)&gt;1,"错误：编号重复",IF(OR($C72="",$D72="",$E72="",$F72="",$H72="",$N72="",$O72="",$P72="",$Q72="",$K72=""),"待补充",IF(AND(OR($H72="确定",$H72="零金额"),OR($G72="",$G72&lt;0)),"错误：金额",IF(AND($H72="确定",$K72&lt;&gt;"CNY"),"人工判断（HOLD）：非人民币",IF($H72="未确定","人工判断（HOLD）：金额未确定",IF(AND($H72="不适用",$F72&lt;&gt;"NDA/保密"),"待补充：金额口径",IF(AND($H72="零金额",$F72&lt;&gt;"NDA/保密"),"人工判断（HOLD）：零金额对价",IF(AND($H72&lt;&gt;"确定",$H72&lt;&gt;"零金额",$H72&lt;&gt;"不适用"),"错误：金额口径",IF(OR($T72="是",AND(OR($H72="确定",$H72="零金额"),$J72&gt;审批参数!$B$10)),"R3",IF(OR(AND(OR($H72="确定",$H72="零金额"),$J72&gt;审批参数!$B$9),$S72&gt;0,$L72&gt;审批参数!$B$12,$M72&gt;审批参数!$B$11,$R72&lt;&gt;"无"),"R2","R1")))))))))))</f>
        <v/>
      </c>
      <c r="V72" s="65">
        <f>IF($A72="","",IF(LEFT($U72,2)="错误","检查输入",IF(LEFT($U72,2)="待补","缺少必填项",IF(LEFT($U72,2)="人工","金额/币种需人工判断",TRIM(IF(OR($T72="是",AND(OR($H72="确定",$H72="零金额"),$J72&gt;审批参数!$B$10)),"金额或责任超升级线；","")&amp;IF(AND(OR($H72="确定",$H72="零金额"),$J72&gt;审批参数!$B$9,$J72&lt;=审批参数!$B$10),"金额超R1上限；","")&amp;IF($S72&gt;0,"存在实质偏离；","")&amp;IF($L72&gt;审批参数!$B$12,"期限超12个月；","")&amp;IF($M72&gt;审批参数!$B$11,"预付款超30%；","")&amp;IF($R72&lt;&gt;"无","专项风险；",""))))))</f>
        <v/>
      </c>
      <c r="W72" s="65">
        <f>IF($A72="","",IF(LEFT($U72,2)="错误","修正后重算",IF(LEFT($U72,2)="待补","补齐后重算",IF(LEFT($U72,2)="人工","转人工判断，不得自动放行",IF($U72="R3","完成R2审查后升级审批",IF($U72="R2","业务批准+法务审查+财务/专项意见","业务批准；涉及付款做财务核验；签署授权另查"))))))</f>
        <v/>
      </c>
    </row>
    <row r="73" ht="15" customHeight="1" s="50">
      <c r="I73" s="82">
        <f>IF($A73="","",IF(OR($H73="确定",$H73="零金额"),SUMIFS($G$5:$G$104,$B$5:$B$104,$B73,$P$5:$P$104,"已签署")+SUMIFS($G$5:$G$104,$B$5:$B$104,$B73,$P$5:$P$104,"履行中")+SUMIFS($G$5:$G$104,$B$5:$B$104,$B73,$P$5:$P$104,"已结项")-IF(OR($P73="已签署",$P73="履行中",$P73="已结项"),N($G73),0),""))</f>
        <v/>
      </c>
      <c r="J73" s="82">
        <f>IF($A73="","",IF($H73="确定",IF($G73="","待补充",N($G73)+N($I73)),IF($H73="零金额",N($G73)+N($I73),IF($H73="不适用","不适用","待补充"))))</f>
        <v/>
      </c>
      <c r="U73" s="65">
        <f>IF($A73="","",IF(COUNTIF($A$5:$A$104,$A73)&gt;1,"错误：编号重复",IF(OR($C73="",$D73="",$E73="",$F73="",$H73="",$N73="",$O73="",$P73="",$Q73="",$K73=""),"待补充",IF(AND(OR($H73="确定",$H73="零金额"),OR($G73="",$G73&lt;0)),"错误：金额",IF(AND($H73="确定",$K73&lt;&gt;"CNY"),"人工判断（HOLD）：非人民币",IF($H73="未确定","人工判断（HOLD）：金额未确定",IF(AND($H73="不适用",$F73&lt;&gt;"NDA/保密"),"待补充：金额口径",IF(AND($H73="零金额",$F73&lt;&gt;"NDA/保密"),"人工判断（HOLD）：零金额对价",IF(AND($H73&lt;&gt;"确定",$H73&lt;&gt;"零金额",$H73&lt;&gt;"不适用"),"错误：金额口径",IF(OR($T73="是",AND(OR($H73="确定",$H73="零金额"),$J73&gt;审批参数!$B$10)),"R3",IF(OR(AND(OR($H73="确定",$H73="零金额"),$J73&gt;审批参数!$B$9),$S73&gt;0,$L73&gt;审批参数!$B$12,$M73&gt;审批参数!$B$11,$R73&lt;&gt;"无"),"R2","R1")))))))))))</f>
        <v/>
      </c>
      <c r="V73" s="65">
        <f>IF($A73="","",IF(LEFT($U73,2)="错误","检查输入",IF(LEFT($U73,2)="待补","缺少必填项",IF(LEFT($U73,2)="人工","金额/币种需人工判断",TRIM(IF(OR($T73="是",AND(OR($H73="确定",$H73="零金额"),$J73&gt;审批参数!$B$10)),"金额或责任超升级线；","")&amp;IF(AND(OR($H73="确定",$H73="零金额"),$J73&gt;审批参数!$B$9,$J73&lt;=审批参数!$B$10),"金额超R1上限；","")&amp;IF($S73&gt;0,"存在实质偏离；","")&amp;IF($L73&gt;审批参数!$B$12,"期限超12个月；","")&amp;IF($M73&gt;审批参数!$B$11,"预付款超30%；","")&amp;IF($R73&lt;&gt;"无","专项风险；",""))))))</f>
        <v/>
      </c>
      <c r="W73" s="65">
        <f>IF($A73="","",IF(LEFT($U73,2)="错误","修正后重算",IF(LEFT($U73,2)="待补","补齐后重算",IF(LEFT($U73,2)="人工","转人工判断，不得自动放行",IF($U73="R3","完成R2审查后升级审批",IF($U73="R2","业务批准+法务审查+财务/专项意见","业务批准；涉及付款做财务核验；签署授权另查"))))))</f>
        <v/>
      </c>
    </row>
    <row r="74" ht="15" customHeight="1" s="50">
      <c r="I74" s="82">
        <f>IF($A74="","",IF(OR($H74="确定",$H74="零金额"),SUMIFS($G$5:$G$104,$B$5:$B$104,$B74,$P$5:$P$104,"已签署")+SUMIFS($G$5:$G$104,$B$5:$B$104,$B74,$P$5:$P$104,"履行中")+SUMIFS($G$5:$G$104,$B$5:$B$104,$B74,$P$5:$P$104,"已结项")-IF(OR($P74="已签署",$P74="履行中",$P74="已结项"),N($G74),0),""))</f>
        <v/>
      </c>
      <c r="J74" s="82">
        <f>IF($A74="","",IF($H74="确定",IF($G74="","待补充",N($G74)+N($I74)),IF($H74="零金额",N($G74)+N($I74),IF($H74="不适用","不适用","待补充"))))</f>
        <v/>
      </c>
      <c r="U74" s="65">
        <f>IF($A74="","",IF(COUNTIF($A$5:$A$104,$A74)&gt;1,"错误：编号重复",IF(OR($C74="",$D74="",$E74="",$F74="",$H74="",$N74="",$O74="",$P74="",$Q74="",$K74=""),"待补充",IF(AND(OR($H74="确定",$H74="零金额"),OR($G74="",$G74&lt;0)),"错误：金额",IF(AND($H74="确定",$K74&lt;&gt;"CNY"),"人工判断（HOLD）：非人民币",IF($H74="未确定","人工判断（HOLD）：金额未确定",IF(AND($H74="不适用",$F74&lt;&gt;"NDA/保密"),"待补充：金额口径",IF(AND($H74="零金额",$F74&lt;&gt;"NDA/保密"),"人工判断（HOLD）：零金额对价",IF(AND($H74&lt;&gt;"确定",$H74&lt;&gt;"零金额",$H74&lt;&gt;"不适用"),"错误：金额口径",IF(OR($T74="是",AND(OR($H74="确定",$H74="零金额"),$J74&gt;审批参数!$B$10)),"R3",IF(OR(AND(OR($H74="确定",$H74="零金额"),$J74&gt;审批参数!$B$9),$S74&gt;0,$L74&gt;审批参数!$B$12,$M74&gt;审批参数!$B$11,$R74&lt;&gt;"无"),"R2","R1")))))))))))</f>
        <v/>
      </c>
      <c r="V74" s="65">
        <f>IF($A74="","",IF(LEFT($U74,2)="错误","检查输入",IF(LEFT($U74,2)="待补","缺少必填项",IF(LEFT($U74,2)="人工","金额/币种需人工判断",TRIM(IF(OR($T74="是",AND(OR($H74="确定",$H74="零金额"),$J74&gt;审批参数!$B$10)),"金额或责任超升级线；","")&amp;IF(AND(OR($H74="确定",$H74="零金额"),$J74&gt;审批参数!$B$9,$J74&lt;=审批参数!$B$10),"金额超R1上限；","")&amp;IF($S74&gt;0,"存在实质偏离；","")&amp;IF($L74&gt;审批参数!$B$12,"期限超12个月；","")&amp;IF($M74&gt;审批参数!$B$11,"预付款超30%；","")&amp;IF($R74&lt;&gt;"无","专项风险；",""))))))</f>
        <v/>
      </c>
      <c r="W74" s="65">
        <f>IF($A74="","",IF(LEFT($U74,2)="错误","修正后重算",IF(LEFT($U74,2)="待补","补齐后重算",IF(LEFT($U74,2)="人工","转人工判断，不得自动放行",IF($U74="R3","完成R2审查后升级审批",IF($U74="R2","业务批准+法务审查+财务/专项意见","业务批准；涉及付款做财务核验；签署授权另查"))))))</f>
        <v/>
      </c>
    </row>
    <row r="75" ht="15" customHeight="1" s="50">
      <c r="I75" s="82">
        <f>IF($A75="","",IF(OR($H75="确定",$H75="零金额"),SUMIFS($G$5:$G$104,$B$5:$B$104,$B75,$P$5:$P$104,"已签署")+SUMIFS($G$5:$G$104,$B$5:$B$104,$B75,$P$5:$P$104,"履行中")+SUMIFS($G$5:$G$104,$B$5:$B$104,$B75,$P$5:$P$104,"已结项")-IF(OR($P75="已签署",$P75="履行中",$P75="已结项"),N($G75),0),""))</f>
        <v/>
      </c>
      <c r="J75" s="82">
        <f>IF($A75="","",IF($H75="确定",IF($G75="","待补充",N($G75)+N($I75)),IF($H75="零金额",N($G75)+N($I75),IF($H75="不适用","不适用","待补充"))))</f>
        <v/>
      </c>
      <c r="U75" s="65">
        <f>IF($A75="","",IF(COUNTIF($A$5:$A$104,$A75)&gt;1,"错误：编号重复",IF(OR($C75="",$D75="",$E75="",$F75="",$H75="",$N75="",$O75="",$P75="",$Q75="",$K75=""),"待补充",IF(AND(OR($H75="确定",$H75="零金额"),OR($G75="",$G75&lt;0)),"错误：金额",IF(AND($H75="确定",$K75&lt;&gt;"CNY"),"人工判断（HOLD）：非人民币",IF($H75="未确定","人工判断（HOLD）：金额未确定",IF(AND($H75="不适用",$F75&lt;&gt;"NDA/保密"),"待补充：金额口径",IF(AND($H75="零金额",$F75&lt;&gt;"NDA/保密"),"人工判断（HOLD）：零金额对价",IF(AND($H75&lt;&gt;"确定",$H75&lt;&gt;"零金额",$H75&lt;&gt;"不适用"),"错误：金额口径",IF(OR($T75="是",AND(OR($H75="确定",$H75="零金额"),$J75&gt;审批参数!$B$10)),"R3",IF(OR(AND(OR($H75="确定",$H75="零金额"),$J75&gt;审批参数!$B$9),$S75&gt;0,$L75&gt;审批参数!$B$12,$M75&gt;审批参数!$B$11,$R75&lt;&gt;"无"),"R2","R1")))))))))))</f>
        <v/>
      </c>
      <c r="V75" s="65">
        <f>IF($A75="","",IF(LEFT($U75,2)="错误","检查输入",IF(LEFT($U75,2)="待补","缺少必填项",IF(LEFT($U75,2)="人工","金额/币种需人工判断",TRIM(IF(OR($T75="是",AND(OR($H75="确定",$H75="零金额"),$J75&gt;审批参数!$B$10)),"金额或责任超升级线；","")&amp;IF(AND(OR($H75="确定",$H75="零金额"),$J75&gt;审批参数!$B$9,$J75&lt;=审批参数!$B$10),"金额超R1上限；","")&amp;IF($S75&gt;0,"存在实质偏离；","")&amp;IF($L75&gt;审批参数!$B$12,"期限超12个月；","")&amp;IF($M75&gt;审批参数!$B$11,"预付款超30%；","")&amp;IF($R75&lt;&gt;"无","专项风险；",""))))))</f>
        <v/>
      </c>
      <c r="W75" s="65">
        <f>IF($A75="","",IF(LEFT($U75,2)="错误","修正后重算",IF(LEFT($U75,2)="待补","补齐后重算",IF(LEFT($U75,2)="人工","转人工判断，不得自动放行",IF($U75="R3","完成R2审查后升级审批",IF($U75="R2","业务批准+法务审查+财务/专项意见","业务批准；涉及付款做财务核验；签署授权另查"))))))</f>
        <v/>
      </c>
    </row>
    <row r="76" ht="15" customHeight="1" s="50">
      <c r="I76" s="82">
        <f>IF($A76="","",IF(OR($H76="确定",$H76="零金额"),SUMIFS($G$5:$G$104,$B$5:$B$104,$B76,$P$5:$P$104,"已签署")+SUMIFS($G$5:$G$104,$B$5:$B$104,$B76,$P$5:$P$104,"履行中")+SUMIFS($G$5:$G$104,$B$5:$B$104,$B76,$P$5:$P$104,"已结项")-IF(OR($P76="已签署",$P76="履行中",$P76="已结项"),N($G76),0),""))</f>
        <v/>
      </c>
      <c r="J76" s="82">
        <f>IF($A76="","",IF($H76="确定",IF($G76="","待补充",N($G76)+N($I76)),IF($H76="零金额",N($G76)+N($I76),IF($H76="不适用","不适用","待补充"))))</f>
        <v/>
      </c>
      <c r="U76" s="65">
        <f>IF($A76="","",IF(COUNTIF($A$5:$A$104,$A76)&gt;1,"错误：编号重复",IF(OR($C76="",$D76="",$E76="",$F76="",$H76="",$N76="",$O76="",$P76="",$Q76="",$K76=""),"待补充",IF(AND(OR($H76="确定",$H76="零金额"),OR($G76="",$G76&lt;0)),"错误：金额",IF(AND($H76="确定",$K76&lt;&gt;"CNY"),"人工判断（HOLD）：非人民币",IF($H76="未确定","人工判断（HOLD）：金额未确定",IF(AND($H76="不适用",$F76&lt;&gt;"NDA/保密"),"待补充：金额口径",IF(AND($H76="零金额",$F76&lt;&gt;"NDA/保密"),"人工判断（HOLD）：零金额对价",IF(AND($H76&lt;&gt;"确定",$H76&lt;&gt;"零金额",$H76&lt;&gt;"不适用"),"错误：金额口径",IF(OR($T76="是",AND(OR($H76="确定",$H76="零金额"),$J76&gt;审批参数!$B$10)),"R3",IF(OR(AND(OR($H76="确定",$H76="零金额"),$J76&gt;审批参数!$B$9),$S76&gt;0,$L76&gt;审批参数!$B$12,$M76&gt;审批参数!$B$11,$R76&lt;&gt;"无"),"R2","R1")))))))))))</f>
        <v/>
      </c>
      <c r="V76" s="65">
        <f>IF($A76="","",IF(LEFT($U76,2)="错误","检查输入",IF(LEFT($U76,2)="待补","缺少必填项",IF(LEFT($U76,2)="人工","金额/币种需人工判断",TRIM(IF(OR($T76="是",AND(OR($H76="确定",$H76="零金额"),$J76&gt;审批参数!$B$10)),"金额或责任超升级线；","")&amp;IF(AND(OR($H76="确定",$H76="零金额"),$J76&gt;审批参数!$B$9,$J76&lt;=审批参数!$B$10),"金额超R1上限；","")&amp;IF($S76&gt;0,"存在实质偏离；","")&amp;IF($L76&gt;审批参数!$B$12,"期限超12个月；","")&amp;IF($M76&gt;审批参数!$B$11,"预付款超30%；","")&amp;IF($R76&lt;&gt;"无","专项风险；",""))))))</f>
        <v/>
      </c>
      <c r="W76" s="65">
        <f>IF($A76="","",IF(LEFT($U76,2)="错误","修正后重算",IF(LEFT($U76,2)="待补","补齐后重算",IF(LEFT($U76,2)="人工","转人工判断，不得自动放行",IF($U76="R3","完成R2审查后升级审批",IF($U76="R2","业务批准+法务审查+财务/专项意见","业务批准；涉及付款做财务核验；签署授权另查"))))))</f>
        <v/>
      </c>
    </row>
    <row r="77" ht="15" customHeight="1" s="50">
      <c r="I77" s="82">
        <f>IF($A77="","",IF(OR($H77="确定",$H77="零金额"),SUMIFS($G$5:$G$104,$B$5:$B$104,$B77,$P$5:$P$104,"已签署")+SUMIFS($G$5:$G$104,$B$5:$B$104,$B77,$P$5:$P$104,"履行中")+SUMIFS($G$5:$G$104,$B$5:$B$104,$B77,$P$5:$P$104,"已结项")-IF(OR($P77="已签署",$P77="履行中",$P77="已结项"),N($G77),0),""))</f>
        <v/>
      </c>
      <c r="J77" s="82">
        <f>IF($A77="","",IF($H77="确定",IF($G77="","待补充",N($G77)+N($I77)),IF($H77="零金额",N($G77)+N($I77),IF($H77="不适用","不适用","待补充"))))</f>
        <v/>
      </c>
      <c r="U77" s="65">
        <f>IF($A77="","",IF(COUNTIF($A$5:$A$104,$A77)&gt;1,"错误：编号重复",IF(OR($C77="",$D77="",$E77="",$F77="",$H77="",$N77="",$O77="",$P77="",$Q77="",$K77=""),"待补充",IF(AND(OR($H77="确定",$H77="零金额"),OR($G77="",$G77&lt;0)),"错误：金额",IF(AND($H77="确定",$K77&lt;&gt;"CNY"),"人工判断（HOLD）：非人民币",IF($H77="未确定","人工判断（HOLD）：金额未确定",IF(AND($H77="不适用",$F77&lt;&gt;"NDA/保密"),"待补充：金额口径",IF(AND($H77="零金额",$F77&lt;&gt;"NDA/保密"),"人工判断（HOLD）：零金额对价",IF(AND($H77&lt;&gt;"确定",$H77&lt;&gt;"零金额",$H77&lt;&gt;"不适用"),"错误：金额口径",IF(OR($T77="是",AND(OR($H77="确定",$H77="零金额"),$J77&gt;审批参数!$B$10)),"R3",IF(OR(AND(OR($H77="确定",$H77="零金额"),$J77&gt;审批参数!$B$9),$S77&gt;0,$L77&gt;审批参数!$B$12,$M77&gt;审批参数!$B$11,$R77&lt;&gt;"无"),"R2","R1")))))))))))</f>
        <v/>
      </c>
      <c r="V77" s="65">
        <f>IF($A77="","",IF(LEFT($U77,2)="错误","检查输入",IF(LEFT($U77,2)="待补","缺少必填项",IF(LEFT($U77,2)="人工","金额/币种需人工判断",TRIM(IF(OR($T77="是",AND(OR($H77="确定",$H77="零金额"),$J77&gt;审批参数!$B$10)),"金额或责任超升级线；","")&amp;IF(AND(OR($H77="确定",$H77="零金额"),$J77&gt;审批参数!$B$9,$J77&lt;=审批参数!$B$10),"金额超R1上限；","")&amp;IF($S77&gt;0,"存在实质偏离；","")&amp;IF($L77&gt;审批参数!$B$12,"期限超12个月；","")&amp;IF($M77&gt;审批参数!$B$11,"预付款超30%；","")&amp;IF($R77&lt;&gt;"无","专项风险；",""))))))</f>
        <v/>
      </c>
      <c r="W77" s="65">
        <f>IF($A77="","",IF(LEFT($U77,2)="错误","修正后重算",IF(LEFT($U77,2)="待补","补齐后重算",IF(LEFT($U77,2)="人工","转人工判断，不得自动放行",IF($U77="R3","完成R2审查后升级审批",IF($U77="R2","业务批准+法务审查+财务/专项意见","业务批准；涉及付款做财务核验；签署授权另查"))))))</f>
        <v/>
      </c>
    </row>
    <row r="78" ht="15" customHeight="1" s="50">
      <c r="I78" s="82">
        <f>IF($A78="","",IF(OR($H78="确定",$H78="零金额"),SUMIFS($G$5:$G$104,$B$5:$B$104,$B78,$P$5:$P$104,"已签署")+SUMIFS($G$5:$G$104,$B$5:$B$104,$B78,$P$5:$P$104,"履行中")+SUMIFS($G$5:$G$104,$B$5:$B$104,$B78,$P$5:$P$104,"已结项")-IF(OR($P78="已签署",$P78="履行中",$P78="已结项"),N($G78),0),""))</f>
        <v/>
      </c>
      <c r="J78" s="82">
        <f>IF($A78="","",IF($H78="确定",IF($G78="","待补充",N($G78)+N($I78)),IF($H78="零金额",N($G78)+N($I78),IF($H78="不适用","不适用","待补充"))))</f>
        <v/>
      </c>
      <c r="U78" s="65">
        <f>IF($A78="","",IF(COUNTIF($A$5:$A$104,$A78)&gt;1,"错误：编号重复",IF(OR($C78="",$D78="",$E78="",$F78="",$H78="",$N78="",$O78="",$P78="",$Q78="",$K78=""),"待补充",IF(AND(OR($H78="确定",$H78="零金额"),OR($G78="",$G78&lt;0)),"错误：金额",IF(AND($H78="确定",$K78&lt;&gt;"CNY"),"人工判断（HOLD）：非人民币",IF($H78="未确定","人工判断（HOLD）：金额未确定",IF(AND($H78="不适用",$F78&lt;&gt;"NDA/保密"),"待补充：金额口径",IF(AND($H78="零金额",$F78&lt;&gt;"NDA/保密"),"人工判断（HOLD）：零金额对价",IF(AND($H78&lt;&gt;"确定",$H78&lt;&gt;"零金额",$H78&lt;&gt;"不适用"),"错误：金额口径",IF(OR($T78="是",AND(OR($H78="确定",$H78="零金额"),$J78&gt;审批参数!$B$10)),"R3",IF(OR(AND(OR($H78="确定",$H78="零金额"),$J78&gt;审批参数!$B$9),$S78&gt;0,$L78&gt;审批参数!$B$12,$M78&gt;审批参数!$B$11,$R78&lt;&gt;"无"),"R2","R1")))))))))))</f>
        <v/>
      </c>
      <c r="V78" s="65">
        <f>IF($A78="","",IF(LEFT($U78,2)="错误","检查输入",IF(LEFT($U78,2)="待补","缺少必填项",IF(LEFT($U78,2)="人工","金额/币种需人工判断",TRIM(IF(OR($T78="是",AND(OR($H78="确定",$H78="零金额"),$J78&gt;审批参数!$B$10)),"金额或责任超升级线；","")&amp;IF(AND(OR($H78="确定",$H78="零金额"),$J78&gt;审批参数!$B$9,$J78&lt;=审批参数!$B$10),"金额超R1上限；","")&amp;IF($S78&gt;0,"存在实质偏离；","")&amp;IF($L78&gt;审批参数!$B$12,"期限超12个月；","")&amp;IF($M78&gt;审批参数!$B$11,"预付款超30%；","")&amp;IF($R78&lt;&gt;"无","专项风险；",""))))))</f>
        <v/>
      </c>
      <c r="W78" s="65">
        <f>IF($A78="","",IF(LEFT($U78,2)="错误","修正后重算",IF(LEFT($U78,2)="待补","补齐后重算",IF(LEFT($U78,2)="人工","转人工判断，不得自动放行",IF($U78="R3","完成R2审查后升级审批",IF($U78="R2","业务批准+法务审查+财务/专项意见","业务批准；涉及付款做财务核验；签署授权另查"))))))</f>
        <v/>
      </c>
    </row>
    <row r="79" ht="15" customHeight="1" s="50">
      <c r="I79" s="82">
        <f>IF($A79="","",IF(OR($H79="确定",$H79="零金额"),SUMIFS($G$5:$G$104,$B$5:$B$104,$B79,$P$5:$P$104,"已签署")+SUMIFS($G$5:$G$104,$B$5:$B$104,$B79,$P$5:$P$104,"履行中")+SUMIFS($G$5:$G$104,$B$5:$B$104,$B79,$P$5:$P$104,"已结项")-IF(OR($P79="已签署",$P79="履行中",$P79="已结项"),N($G79),0),""))</f>
        <v/>
      </c>
      <c r="J79" s="82">
        <f>IF($A79="","",IF($H79="确定",IF($G79="","待补充",N($G79)+N($I79)),IF($H79="零金额",N($G79)+N($I79),IF($H79="不适用","不适用","待补充"))))</f>
        <v/>
      </c>
      <c r="U79" s="65">
        <f>IF($A79="","",IF(COUNTIF($A$5:$A$104,$A79)&gt;1,"错误：编号重复",IF(OR($C79="",$D79="",$E79="",$F79="",$H79="",$N79="",$O79="",$P79="",$Q79="",$K79=""),"待补充",IF(AND(OR($H79="确定",$H79="零金额"),OR($G79="",$G79&lt;0)),"错误：金额",IF(AND($H79="确定",$K79&lt;&gt;"CNY"),"人工判断（HOLD）：非人民币",IF($H79="未确定","人工判断（HOLD）：金额未确定",IF(AND($H79="不适用",$F79&lt;&gt;"NDA/保密"),"待补充：金额口径",IF(AND($H79="零金额",$F79&lt;&gt;"NDA/保密"),"人工判断（HOLD）：零金额对价",IF(AND($H79&lt;&gt;"确定",$H79&lt;&gt;"零金额",$H79&lt;&gt;"不适用"),"错误：金额口径",IF(OR($T79="是",AND(OR($H79="确定",$H79="零金额"),$J79&gt;审批参数!$B$10)),"R3",IF(OR(AND(OR($H79="确定",$H79="零金额"),$J79&gt;审批参数!$B$9),$S79&gt;0,$L79&gt;审批参数!$B$12,$M79&gt;审批参数!$B$11,$R79&lt;&gt;"无"),"R2","R1")))))))))))</f>
        <v/>
      </c>
      <c r="V79" s="65">
        <f>IF($A79="","",IF(LEFT($U79,2)="错误","检查输入",IF(LEFT($U79,2)="待补","缺少必填项",IF(LEFT($U79,2)="人工","金额/币种需人工判断",TRIM(IF(OR($T79="是",AND(OR($H79="确定",$H79="零金额"),$J79&gt;审批参数!$B$10)),"金额或责任超升级线；","")&amp;IF(AND(OR($H79="确定",$H79="零金额"),$J79&gt;审批参数!$B$9,$J79&lt;=审批参数!$B$10),"金额超R1上限；","")&amp;IF($S79&gt;0,"存在实质偏离；","")&amp;IF($L79&gt;审批参数!$B$12,"期限超12个月；","")&amp;IF($M79&gt;审批参数!$B$11,"预付款超30%；","")&amp;IF($R79&lt;&gt;"无","专项风险；",""))))))</f>
        <v/>
      </c>
      <c r="W79" s="65">
        <f>IF($A79="","",IF(LEFT($U79,2)="错误","修正后重算",IF(LEFT($U79,2)="待补","补齐后重算",IF(LEFT($U79,2)="人工","转人工判断，不得自动放行",IF($U79="R3","完成R2审查后升级审批",IF($U79="R2","业务批准+法务审查+财务/专项意见","业务批准；涉及付款做财务核验；签署授权另查"))))))</f>
        <v/>
      </c>
    </row>
    <row r="80" ht="15" customHeight="1" s="50">
      <c r="I80" s="82">
        <f>IF($A80="","",IF(OR($H80="确定",$H80="零金额"),SUMIFS($G$5:$G$104,$B$5:$B$104,$B80,$P$5:$P$104,"已签署")+SUMIFS($G$5:$G$104,$B$5:$B$104,$B80,$P$5:$P$104,"履行中")+SUMIFS($G$5:$G$104,$B$5:$B$104,$B80,$P$5:$P$104,"已结项")-IF(OR($P80="已签署",$P80="履行中",$P80="已结项"),N($G80),0),""))</f>
        <v/>
      </c>
      <c r="J80" s="82">
        <f>IF($A80="","",IF($H80="确定",IF($G80="","待补充",N($G80)+N($I80)),IF($H80="零金额",N($G80)+N($I80),IF($H80="不适用","不适用","待补充"))))</f>
        <v/>
      </c>
      <c r="U80" s="65">
        <f>IF($A80="","",IF(COUNTIF($A$5:$A$104,$A80)&gt;1,"错误：编号重复",IF(OR($C80="",$D80="",$E80="",$F80="",$H80="",$N80="",$O80="",$P80="",$Q80="",$K80=""),"待补充",IF(AND(OR($H80="确定",$H80="零金额"),OR($G80="",$G80&lt;0)),"错误：金额",IF(AND($H80="确定",$K80&lt;&gt;"CNY"),"人工判断（HOLD）：非人民币",IF($H80="未确定","人工判断（HOLD）：金额未确定",IF(AND($H80="不适用",$F80&lt;&gt;"NDA/保密"),"待补充：金额口径",IF(AND($H80="零金额",$F80&lt;&gt;"NDA/保密"),"人工判断（HOLD）：零金额对价",IF(AND($H80&lt;&gt;"确定",$H80&lt;&gt;"零金额",$H80&lt;&gt;"不适用"),"错误：金额口径",IF(OR($T80="是",AND(OR($H80="确定",$H80="零金额"),$J80&gt;审批参数!$B$10)),"R3",IF(OR(AND(OR($H80="确定",$H80="零金额"),$J80&gt;审批参数!$B$9),$S80&gt;0,$L80&gt;审批参数!$B$12,$M80&gt;审批参数!$B$11,$R80&lt;&gt;"无"),"R2","R1")))))))))))</f>
        <v/>
      </c>
      <c r="V80" s="65">
        <f>IF($A80="","",IF(LEFT($U80,2)="错误","检查输入",IF(LEFT($U80,2)="待补","缺少必填项",IF(LEFT($U80,2)="人工","金额/币种需人工判断",TRIM(IF(OR($T80="是",AND(OR($H80="确定",$H80="零金额"),$J80&gt;审批参数!$B$10)),"金额或责任超升级线；","")&amp;IF(AND(OR($H80="确定",$H80="零金额"),$J80&gt;审批参数!$B$9,$J80&lt;=审批参数!$B$10),"金额超R1上限；","")&amp;IF($S80&gt;0,"存在实质偏离；","")&amp;IF($L80&gt;审批参数!$B$12,"期限超12个月；","")&amp;IF($M80&gt;审批参数!$B$11,"预付款超30%；","")&amp;IF($R80&lt;&gt;"无","专项风险；",""))))))</f>
        <v/>
      </c>
      <c r="W80" s="65">
        <f>IF($A80="","",IF(LEFT($U80,2)="错误","修正后重算",IF(LEFT($U80,2)="待补","补齐后重算",IF(LEFT($U80,2)="人工","转人工判断，不得自动放行",IF($U80="R3","完成R2审查后升级审批",IF($U80="R2","业务批准+法务审查+财务/专项意见","业务批准；涉及付款做财务核验；签署授权另查"))))))</f>
        <v/>
      </c>
    </row>
    <row r="81" ht="15" customHeight="1" s="50">
      <c r="I81" s="82">
        <f>IF($A81="","",IF(OR($H81="确定",$H81="零金额"),SUMIFS($G$5:$G$104,$B$5:$B$104,$B81,$P$5:$P$104,"已签署")+SUMIFS($G$5:$G$104,$B$5:$B$104,$B81,$P$5:$P$104,"履行中")+SUMIFS($G$5:$G$104,$B$5:$B$104,$B81,$P$5:$P$104,"已结项")-IF(OR($P81="已签署",$P81="履行中",$P81="已结项"),N($G81),0),""))</f>
        <v/>
      </c>
      <c r="J81" s="82">
        <f>IF($A81="","",IF($H81="确定",IF($G81="","待补充",N($G81)+N($I81)),IF($H81="零金额",N($G81)+N($I81),IF($H81="不适用","不适用","待补充"))))</f>
        <v/>
      </c>
      <c r="U81" s="65">
        <f>IF($A81="","",IF(COUNTIF($A$5:$A$104,$A81)&gt;1,"错误：编号重复",IF(OR($C81="",$D81="",$E81="",$F81="",$H81="",$N81="",$O81="",$P81="",$Q81="",$K81=""),"待补充",IF(AND(OR($H81="确定",$H81="零金额"),OR($G81="",$G81&lt;0)),"错误：金额",IF(AND($H81="确定",$K81&lt;&gt;"CNY"),"人工判断（HOLD）：非人民币",IF($H81="未确定","人工判断（HOLD）：金额未确定",IF(AND($H81="不适用",$F81&lt;&gt;"NDA/保密"),"待补充：金额口径",IF(AND($H81="零金额",$F81&lt;&gt;"NDA/保密"),"人工判断（HOLD）：零金额对价",IF(AND($H81&lt;&gt;"确定",$H81&lt;&gt;"零金额",$H81&lt;&gt;"不适用"),"错误：金额口径",IF(OR($T81="是",AND(OR($H81="确定",$H81="零金额"),$J81&gt;审批参数!$B$10)),"R3",IF(OR(AND(OR($H81="确定",$H81="零金额"),$J81&gt;审批参数!$B$9),$S81&gt;0,$L81&gt;审批参数!$B$12,$M81&gt;审批参数!$B$11,$R81&lt;&gt;"无"),"R2","R1")))))))))))</f>
        <v/>
      </c>
      <c r="V81" s="65">
        <f>IF($A81="","",IF(LEFT($U81,2)="错误","检查输入",IF(LEFT($U81,2)="待补","缺少必填项",IF(LEFT($U81,2)="人工","金额/币种需人工判断",TRIM(IF(OR($T81="是",AND(OR($H81="确定",$H81="零金额"),$J81&gt;审批参数!$B$10)),"金额或责任超升级线；","")&amp;IF(AND(OR($H81="确定",$H81="零金额"),$J81&gt;审批参数!$B$9,$J81&lt;=审批参数!$B$10),"金额超R1上限；","")&amp;IF($S81&gt;0,"存在实质偏离；","")&amp;IF($L81&gt;审批参数!$B$12,"期限超12个月；","")&amp;IF($M81&gt;审批参数!$B$11,"预付款超30%；","")&amp;IF($R81&lt;&gt;"无","专项风险；",""))))))</f>
        <v/>
      </c>
      <c r="W81" s="65">
        <f>IF($A81="","",IF(LEFT($U81,2)="错误","修正后重算",IF(LEFT($U81,2)="待补","补齐后重算",IF(LEFT($U81,2)="人工","转人工判断，不得自动放行",IF($U81="R3","完成R2审查后升级审批",IF($U81="R2","业务批准+法务审查+财务/专项意见","业务批准；涉及付款做财务核验；签署授权另查"))))))</f>
        <v/>
      </c>
    </row>
    <row r="82" ht="15" customHeight="1" s="50">
      <c r="I82" s="82">
        <f>IF($A82="","",IF(OR($H82="确定",$H82="零金额"),SUMIFS($G$5:$G$104,$B$5:$B$104,$B82,$P$5:$P$104,"已签署")+SUMIFS($G$5:$G$104,$B$5:$B$104,$B82,$P$5:$P$104,"履行中")+SUMIFS($G$5:$G$104,$B$5:$B$104,$B82,$P$5:$P$104,"已结项")-IF(OR($P82="已签署",$P82="履行中",$P82="已结项"),N($G82),0),""))</f>
        <v/>
      </c>
      <c r="J82" s="82">
        <f>IF($A82="","",IF($H82="确定",IF($G82="","待补充",N($G82)+N($I82)),IF($H82="零金额",N($G82)+N($I82),IF($H82="不适用","不适用","待补充"))))</f>
        <v/>
      </c>
      <c r="U82" s="65">
        <f>IF($A82="","",IF(COUNTIF($A$5:$A$104,$A82)&gt;1,"错误：编号重复",IF(OR($C82="",$D82="",$E82="",$F82="",$H82="",$N82="",$O82="",$P82="",$Q82="",$K82=""),"待补充",IF(AND(OR($H82="确定",$H82="零金额"),OR($G82="",$G82&lt;0)),"错误：金额",IF(AND($H82="确定",$K82&lt;&gt;"CNY"),"人工判断（HOLD）：非人民币",IF($H82="未确定","人工判断（HOLD）：金额未确定",IF(AND($H82="不适用",$F82&lt;&gt;"NDA/保密"),"待补充：金额口径",IF(AND($H82="零金额",$F82&lt;&gt;"NDA/保密"),"人工判断（HOLD）：零金额对价",IF(AND($H82&lt;&gt;"确定",$H82&lt;&gt;"零金额",$H82&lt;&gt;"不适用"),"错误：金额口径",IF(OR($T82="是",AND(OR($H82="确定",$H82="零金额"),$J82&gt;审批参数!$B$10)),"R3",IF(OR(AND(OR($H82="确定",$H82="零金额"),$J82&gt;审批参数!$B$9),$S82&gt;0,$L82&gt;审批参数!$B$12,$M82&gt;审批参数!$B$11,$R82&lt;&gt;"无"),"R2","R1")))))))))))</f>
        <v/>
      </c>
      <c r="V82" s="65">
        <f>IF($A82="","",IF(LEFT($U82,2)="错误","检查输入",IF(LEFT($U82,2)="待补","缺少必填项",IF(LEFT($U82,2)="人工","金额/币种需人工判断",TRIM(IF(OR($T82="是",AND(OR($H82="确定",$H82="零金额"),$J82&gt;审批参数!$B$10)),"金额或责任超升级线；","")&amp;IF(AND(OR($H82="确定",$H82="零金额"),$J82&gt;审批参数!$B$9,$J82&lt;=审批参数!$B$10),"金额超R1上限；","")&amp;IF($S82&gt;0,"存在实质偏离；","")&amp;IF($L82&gt;审批参数!$B$12,"期限超12个月；","")&amp;IF($M82&gt;审批参数!$B$11,"预付款超30%；","")&amp;IF($R82&lt;&gt;"无","专项风险；",""))))))</f>
        <v/>
      </c>
      <c r="W82" s="65">
        <f>IF($A82="","",IF(LEFT($U82,2)="错误","修正后重算",IF(LEFT($U82,2)="待补","补齐后重算",IF(LEFT($U82,2)="人工","转人工判断，不得自动放行",IF($U82="R3","完成R2审查后升级审批",IF($U82="R2","业务批准+法务审查+财务/专项意见","业务批准；涉及付款做财务核验；签署授权另查"))))))</f>
        <v/>
      </c>
    </row>
    <row r="83" ht="15" customHeight="1" s="50">
      <c r="I83" s="82">
        <f>IF($A83="","",IF(OR($H83="确定",$H83="零金额"),SUMIFS($G$5:$G$104,$B$5:$B$104,$B83,$P$5:$P$104,"已签署")+SUMIFS($G$5:$G$104,$B$5:$B$104,$B83,$P$5:$P$104,"履行中")+SUMIFS($G$5:$G$104,$B$5:$B$104,$B83,$P$5:$P$104,"已结项")-IF(OR($P83="已签署",$P83="履行中",$P83="已结项"),N($G83),0),""))</f>
        <v/>
      </c>
      <c r="J83" s="82">
        <f>IF($A83="","",IF($H83="确定",IF($G83="","待补充",N($G83)+N($I83)),IF($H83="零金额",N($G83)+N($I83),IF($H83="不适用","不适用","待补充"))))</f>
        <v/>
      </c>
      <c r="U83" s="65">
        <f>IF($A83="","",IF(COUNTIF($A$5:$A$104,$A83)&gt;1,"错误：编号重复",IF(OR($C83="",$D83="",$E83="",$F83="",$H83="",$N83="",$O83="",$P83="",$Q83="",$K83=""),"待补充",IF(AND(OR($H83="确定",$H83="零金额"),OR($G83="",$G83&lt;0)),"错误：金额",IF(AND($H83="确定",$K83&lt;&gt;"CNY"),"人工判断（HOLD）：非人民币",IF($H83="未确定","人工判断（HOLD）：金额未确定",IF(AND($H83="不适用",$F83&lt;&gt;"NDA/保密"),"待补充：金额口径",IF(AND($H83="零金额",$F83&lt;&gt;"NDA/保密"),"人工判断（HOLD）：零金额对价",IF(AND($H83&lt;&gt;"确定",$H83&lt;&gt;"零金额",$H83&lt;&gt;"不适用"),"错误：金额口径",IF(OR($T83="是",AND(OR($H83="确定",$H83="零金额"),$J83&gt;审批参数!$B$10)),"R3",IF(OR(AND(OR($H83="确定",$H83="零金额"),$J83&gt;审批参数!$B$9),$S83&gt;0,$L83&gt;审批参数!$B$12,$M83&gt;审批参数!$B$11,$R83&lt;&gt;"无"),"R2","R1")))))))))))</f>
        <v/>
      </c>
      <c r="V83" s="65">
        <f>IF($A83="","",IF(LEFT($U83,2)="错误","检查输入",IF(LEFT($U83,2)="待补","缺少必填项",IF(LEFT($U83,2)="人工","金额/币种需人工判断",TRIM(IF(OR($T83="是",AND(OR($H83="确定",$H83="零金额"),$J83&gt;审批参数!$B$10)),"金额或责任超升级线；","")&amp;IF(AND(OR($H83="确定",$H83="零金额"),$J83&gt;审批参数!$B$9,$J83&lt;=审批参数!$B$10),"金额超R1上限；","")&amp;IF($S83&gt;0,"存在实质偏离；","")&amp;IF($L83&gt;审批参数!$B$12,"期限超12个月；","")&amp;IF($M83&gt;审批参数!$B$11,"预付款超30%；","")&amp;IF($R83&lt;&gt;"无","专项风险；",""))))))</f>
        <v/>
      </c>
      <c r="W83" s="65">
        <f>IF($A83="","",IF(LEFT($U83,2)="错误","修正后重算",IF(LEFT($U83,2)="待补","补齐后重算",IF(LEFT($U83,2)="人工","转人工判断，不得自动放行",IF($U83="R3","完成R2审查后升级审批",IF($U83="R2","业务批准+法务审查+财务/专项意见","业务批准；涉及付款做财务核验；签署授权另查"))))))</f>
        <v/>
      </c>
    </row>
    <row r="84" ht="15" customHeight="1" s="50">
      <c r="I84" s="82">
        <f>IF($A84="","",IF(OR($H84="确定",$H84="零金额"),SUMIFS($G$5:$G$104,$B$5:$B$104,$B84,$P$5:$P$104,"已签署")+SUMIFS($G$5:$G$104,$B$5:$B$104,$B84,$P$5:$P$104,"履行中")+SUMIFS($G$5:$G$104,$B$5:$B$104,$B84,$P$5:$P$104,"已结项")-IF(OR($P84="已签署",$P84="履行中",$P84="已结项"),N($G84),0),""))</f>
        <v/>
      </c>
      <c r="J84" s="82">
        <f>IF($A84="","",IF($H84="确定",IF($G84="","待补充",N($G84)+N($I84)),IF($H84="零金额",N($G84)+N($I84),IF($H84="不适用","不适用","待补充"))))</f>
        <v/>
      </c>
      <c r="U84" s="65">
        <f>IF($A84="","",IF(COUNTIF($A$5:$A$104,$A84)&gt;1,"错误：编号重复",IF(OR($C84="",$D84="",$E84="",$F84="",$H84="",$N84="",$O84="",$P84="",$Q84="",$K84=""),"待补充",IF(AND(OR($H84="确定",$H84="零金额"),OR($G84="",$G84&lt;0)),"错误：金额",IF(AND($H84="确定",$K84&lt;&gt;"CNY"),"人工判断（HOLD）：非人民币",IF($H84="未确定","人工判断（HOLD）：金额未确定",IF(AND($H84="不适用",$F84&lt;&gt;"NDA/保密"),"待补充：金额口径",IF(AND($H84="零金额",$F84&lt;&gt;"NDA/保密"),"人工判断（HOLD）：零金额对价",IF(AND($H84&lt;&gt;"确定",$H84&lt;&gt;"零金额",$H84&lt;&gt;"不适用"),"错误：金额口径",IF(OR($T84="是",AND(OR($H84="确定",$H84="零金额"),$J84&gt;审批参数!$B$10)),"R3",IF(OR(AND(OR($H84="确定",$H84="零金额"),$J84&gt;审批参数!$B$9),$S84&gt;0,$L84&gt;审批参数!$B$12,$M84&gt;审批参数!$B$11,$R84&lt;&gt;"无"),"R2","R1")))))))))))</f>
        <v/>
      </c>
      <c r="V84" s="65">
        <f>IF($A84="","",IF(LEFT($U84,2)="错误","检查输入",IF(LEFT($U84,2)="待补","缺少必填项",IF(LEFT($U84,2)="人工","金额/币种需人工判断",TRIM(IF(OR($T84="是",AND(OR($H84="确定",$H84="零金额"),$J84&gt;审批参数!$B$10)),"金额或责任超升级线；","")&amp;IF(AND(OR($H84="确定",$H84="零金额"),$J84&gt;审批参数!$B$9,$J84&lt;=审批参数!$B$10),"金额超R1上限；","")&amp;IF($S84&gt;0,"存在实质偏离；","")&amp;IF($L84&gt;审批参数!$B$12,"期限超12个月；","")&amp;IF($M84&gt;审批参数!$B$11,"预付款超30%；","")&amp;IF($R84&lt;&gt;"无","专项风险；",""))))))</f>
        <v/>
      </c>
      <c r="W84" s="65">
        <f>IF($A84="","",IF(LEFT($U84,2)="错误","修正后重算",IF(LEFT($U84,2)="待补","补齐后重算",IF(LEFT($U84,2)="人工","转人工判断，不得自动放行",IF($U84="R3","完成R2审查后升级审批",IF($U84="R2","业务批准+法务审查+财务/专项意见","业务批准；涉及付款做财务核验；签署授权另查"))))))</f>
        <v/>
      </c>
    </row>
    <row r="85" ht="15" customHeight="1" s="50">
      <c r="I85" s="82">
        <f>IF($A85="","",IF(OR($H85="确定",$H85="零金额"),SUMIFS($G$5:$G$104,$B$5:$B$104,$B85,$P$5:$P$104,"已签署")+SUMIFS($G$5:$G$104,$B$5:$B$104,$B85,$P$5:$P$104,"履行中")+SUMIFS($G$5:$G$104,$B$5:$B$104,$B85,$P$5:$P$104,"已结项")-IF(OR($P85="已签署",$P85="履行中",$P85="已结项"),N($G85),0),""))</f>
        <v/>
      </c>
      <c r="J85" s="82">
        <f>IF($A85="","",IF($H85="确定",IF($G85="","待补充",N($G85)+N($I85)),IF($H85="零金额",N($G85)+N($I85),IF($H85="不适用","不适用","待补充"))))</f>
        <v/>
      </c>
      <c r="U85" s="65">
        <f>IF($A85="","",IF(COUNTIF($A$5:$A$104,$A85)&gt;1,"错误：编号重复",IF(OR($C85="",$D85="",$E85="",$F85="",$H85="",$N85="",$O85="",$P85="",$Q85="",$K85=""),"待补充",IF(AND(OR($H85="确定",$H85="零金额"),OR($G85="",$G85&lt;0)),"错误：金额",IF(AND($H85="确定",$K85&lt;&gt;"CNY"),"人工判断（HOLD）：非人民币",IF($H85="未确定","人工判断（HOLD）：金额未确定",IF(AND($H85="不适用",$F85&lt;&gt;"NDA/保密"),"待补充：金额口径",IF(AND($H85="零金额",$F85&lt;&gt;"NDA/保密"),"人工判断（HOLD）：零金额对价",IF(AND($H85&lt;&gt;"确定",$H85&lt;&gt;"零金额",$H85&lt;&gt;"不适用"),"错误：金额口径",IF(OR($T85="是",AND(OR($H85="确定",$H85="零金额"),$J85&gt;审批参数!$B$10)),"R3",IF(OR(AND(OR($H85="确定",$H85="零金额"),$J85&gt;审批参数!$B$9),$S85&gt;0,$L85&gt;审批参数!$B$12,$M85&gt;审批参数!$B$11,$R85&lt;&gt;"无"),"R2","R1")))))))))))</f>
        <v/>
      </c>
      <c r="V85" s="65">
        <f>IF($A85="","",IF(LEFT($U85,2)="错误","检查输入",IF(LEFT($U85,2)="待补","缺少必填项",IF(LEFT($U85,2)="人工","金额/币种需人工判断",TRIM(IF(OR($T85="是",AND(OR($H85="确定",$H85="零金额"),$J85&gt;审批参数!$B$10)),"金额或责任超升级线；","")&amp;IF(AND(OR($H85="确定",$H85="零金额"),$J85&gt;审批参数!$B$9,$J85&lt;=审批参数!$B$10),"金额超R1上限；","")&amp;IF($S85&gt;0,"存在实质偏离；","")&amp;IF($L85&gt;审批参数!$B$12,"期限超12个月；","")&amp;IF($M85&gt;审批参数!$B$11,"预付款超30%；","")&amp;IF($R85&lt;&gt;"无","专项风险；",""))))))</f>
        <v/>
      </c>
      <c r="W85" s="65">
        <f>IF($A85="","",IF(LEFT($U85,2)="错误","修正后重算",IF(LEFT($U85,2)="待补","补齐后重算",IF(LEFT($U85,2)="人工","转人工判断，不得自动放行",IF($U85="R3","完成R2审查后升级审批",IF($U85="R2","业务批准+法务审查+财务/专项意见","业务批准；涉及付款做财务核验；签署授权另查"))))))</f>
        <v/>
      </c>
    </row>
    <row r="86" ht="15" customHeight="1" s="50">
      <c r="I86" s="82">
        <f>IF($A86="","",IF(OR($H86="确定",$H86="零金额"),SUMIFS($G$5:$G$104,$B$5:$B$104,$B86,$P$5:$P$104,"已签署")+SUMIFS($G$5:$G$104,$B$5:$B$104,$B86,$P$5:$P$104,"履行中")+SUMIFS($G$5:$G$104,$B$5:$B$104,$B86,$P$5:$P$104,"已结项")-IF(OR($P86="已签署",$P86="履行中",$P86="已结项"),N($G86),0),""))</f>
        <v/>
      </c>
      <c r="J86" s="82">
        <f>IF($A86="","",IF($H86="确定",IF($G86="","待补充",N($G86)+N($I86)),IF($H86="零金额",N($G86)+N($I86),IF($H86="不适用","不适用","待补充"))))</f>
        <v/>
      </c>
      <c r="U86" s="65">
        <f>IF($A86="","",IF(COUNTIF($A$5:$A$104,$A86)&gt;1,"错误：编号重复",IF(OR($C86="",$D86="",$E86="",$F86="",$H86="",$N86="",$O86="",$P86="",$Q86="",$K86=""),"待补充",IF(AND(OR($H86="确定",$H86="零金额"),OR($G86="",$G86&lt;0)),"错误：金额",IF(AND($H86="确定",$K86&lt;&gt;"CNY"),"人工判断（HOLD）：非人民币",IF($H86="未确定","人工判断（HOLD）：金额未确定",IF(AND($H86="不适用",$F86&lt;&gt;"NDA/保密"),"待补充：金额口径",IF(AND($H86="零金额",$F86&lt;&gt;"NDA/保密"),"人工判断（HOLD）：零金额对价",IF(AND($H86&lt;&gt;"确定",$H86&lt;&gt;"零金额",$H86&lt;&gt;"不适用"),"错误：金额口径",IF(OR($T86="是",AND(OR($H86="确定",$H86="零金额"),$J86&gt;审批参数!$B$10)),"R3",IF(OR(AND(OR($H86="确定",$H86="零金额"),$J86&gt;审批参数!$B$9),$S86&gt;0,$L86&gt;审批参数!$B$12,$M86&gt;审批参数!$B$11,$R86&lt;&gt;"无"),"R2","R1")))))))))))</f>
        <v/>
      </c>
      <c r="V86" s="65">
        <f>IF($A86="","",IF(LEFT($U86,2)="错误","检查输入",IF(LEFT($U86,2)="待补","缺少必填项",IF(LEFT($U86,2)="人工","金额/币种需人工判断",TRIM(IF(OR($T86="是",AND(OR($H86="确定",$H86="零金额"),$J86&gt;审批参数!$B$10)),"金额或责任超升级线；","")&amp;IF(AND(OR($H86="确定",$H86="零金额"),$J86&gt;审批参数!$B$9,$J86&lt;=审批参数!$B$10),"金额超R1上限；","")&amp;IF($S86&gt;0,"存在实质偏离；","")&amp;IF($L86&gt;审批参数!$B$12,"期限超12个月；","")&amp;IF($M86&gt;审批参数!$B$11,"预付款超30%；","")&amp;IF($R86&lt;&gt;"无","专项风险；",""))))))</f>
        <v/>
      </c>
      <c r="W86" s="65">
        <f>IF($A86="","",IF(LEFT($U86,2)="错误","修正后重算",IF(LEFT($U86,2)="待补","补齐后重算",IF(LEFT($U86,2)="人工","转人工判断，不得自动放行",IF($U86="R3","完成R2审查后升级审批",IF($U86="R2","业务批准+法务审查+财务/专项意见","业务批准；涉及付款做财务核验；签署授权另查"))))))</f>
        <v/>
      </c>
    </row>
    <row r="87" ht="15" customHeight="1" s="50">
      <c r="I87" s="82">
        <f>IF($A87="","",IF(OR($H87="确定",$H87="零金额"),SUMIFS($G$5:$G$104,$B$5:$B$104,$B87,$P$5:$P$104,"已签署")+SUMIFS($G$5:$G$104,$B$5:$B$104,$B87,$P$5:$P$104,"履行中")+SUMIFS($G$5:$G$104,$B$5:$B$104,$B87,$P$5:$P$104,"已结项")-IF(OR($P87="已签署",$P87="履行中",$P87="已结项"),N($G87),0),""))</f>
        <v/>
      </c>
      <c r="J87" s="82">
        <f>IF($A87="","",IF($H87="确定",IF($G87="","待补充",N($G87)+N($I87)),IF($H87="零金额",N($G87)+N($I87),IF($H87="不适用","不适用","待补充"))))</f>
        <v/>
      </c>
      <c r="U87" s="65">
        <f>IF($A87="","",IF(COUNTIF($A$5:$A$104,$A87)&gt;1,"错误：编号重复",IF(OR($C87="",$D87="",$E87="",$F87="",$H87="",$N87="",$O87="",$P87="",$Q87="",$K87=""),"待补充",IF(AND(OR($H87="确定",$H87="零金额"),OR($G87="",$G87&lt;0)),"错误：金额",IF(AND($H87="确定",$K87&lt;&gt;"CNY"),"人工判断（HOLD）：非人民币",IF($H87="未确定","人工判断（HOLD）：金额未确定",IF(AND($H87="不适用",$F87&lt;&gt;"NDA/保密"),"待补充：金额口径",IF(AND($H87="零金额",$F87&lt;&gt;"NDA/保密"),"人工判断（HOLD）：零金额对价",IF(AND($H87&lt;&gt;"确定",$H87&lt;&gt;"零金额",$H87&lt;&gt;"不适用"),"错误：金额口径",IF(OR($T87="是",AND(OR($H87="确定",$H87="零金额"),$J87&gt;审批参数!$B$10)),"R3",IF(OR(AND(OR($H87="确定",$H87="零金额"),$J87&gt;审批参数!$B$9),$S87&gt;0,$L87&gt;审批参数!$B$12,$M87&gt;审批参数!$B$11,$R87&lt;&gt;"无"),"R2","R1")))))))))))</f>
        <v/>
      </c>
      <c r="V87" s="65">
        <f>IF($A87="","",IF(LEFT($U87,2)="错误","检查输入",IF(LEFT($U87,2)="待补","缺少必填项",IF(LEFT($U87,2)="人工","金额/币种需人工判断",TRIM(IF(OR($T87="是",AND(OR($H87="确定",$H87="零金额"),$J87&gt;审批参数!$B$10)),"金额或责任超升级线；","")&amp;IF(AND(OR($H87="确定",$H87="零金额"),$J87&gt;审批参数!$B$9,$J87&lt;=审批参数!$B$10),"金额超R1上限；","")&amp;IF($S87&gt;0,"存在实质偏离；","")&amp;IF($L87&gt;审批参数!$B$12,"期限超12个月；","")&amp;IF($M87&gt;审批参数!$B$11,"预付款超30%；","")&amp;IF($R87&lt;&gt;"无","专项风险；",""))))))</f>
        <v/>
      </c>
      <c r="W87" s="65">
        <f>IF($A87="","",IF(LEFT($U87,2)="错误","修正后重算",IF(LEFT($U87,2)="待补","补齐后重算",IF(LEFT($U87,2)="人工","转人工判断，不得自动放行",IF($U87="R3","完成R2审查后升级审批",IF($U87="R2","业务批准+法务审查+财务/专项意见","业务批准；涉及付款做财务核验；签署授权另查"))))))</f>
        <v/>
      </c>
    </row>
    <row r="88" ht="15" customHeight="1" s="50">
      <c r="I88" s="82">
        <f>IF($A88="","",IF(OR($H88="确定",$H88="零金额"),SUMIFS($G$5:$G$104,$B$5:$B$104,$B88,$P$5:$P$104,"已签署")+SUMIFS($G$5:$G$104,$B$5:$B$104,$B88,$P$5:$P$104,"履行中")+SUMIFS($G$5:$G$104,$B$5:$B$104,$B88,$P$5:$P$104,"已结项")-IF(OR($P88="已签署",$P88="履行中",$P88="已结项"),N($G88),0),""))</f>
        <v/>
      </c>
      <c r="J88" s="82">
        <f>IF($A88="","",IF($H88="确定",IF($G88="","待补充",N($G88)+N($I88)),IF($H88="零金额",N($G88)+N($I88),IF($H88="不适用","不适用","待补充"))))</f>
        <v/>
      </c>
      <c r="U88" s="65">
        <f>IF($A88="","",IF(COUNTIF($A$5:$A$104,$A88)&gt;1,"错误：编号重复",IF(OR($C88="",$D88="",$E88="",$F88="",$H88="",$N88="",$O88="",$P88="",$Q88="",$K88=""),"待补充",IF(AND(OR($H88="确定",$H88="零金额"),OR($G88="",$G88&lt;0)),"错误：金额",IF(AND($H88="确定",$K88&lt;&gt;"CNY"),"人工判断（HOLD）：非人民币",IF($H88="未确定","人工判断（HOLD）：金额未确定",IF(AND($H88="不适用",$F88&lt;&gt;"NDA/保密"),"待补充：金额口径",IF(AND($H88="零金额",$F88&lt;&gt;"NDA/保密"),"人工判断（HOLD）：零金额对价",IF(AND($H88&lt;&gt;"确定",$H88&lt;&gt;"零金额",$H88&lt;&gt;"不适用"),"错误：金额口径",IF(OR($T88="是",AND(OR($H88="确定",$H88="零金额"),$J88&gt;审批参数!$B$10)),"R3",IF(OR(AND(OR($H88="确定",$H88="零金额"),$J88&gt;审批参数!$B$9),$S88&gt;0,$L88&gt;审批参数!$B$12,$M88&gt;审批参数!$B$11,$R88&lt;&gt;"无"),"R2","R1")))))))))))</f>
        <v/>
      </c>
      <c r="V88" s="65">
        <f>IF($A88="","",IF(LEFT($U88,2)="错误","检查输入",IF(LEFT($U88,2)="待补","缺少必填项",IF(LEFT($U88,2)="人工","金额/币种需人工判断",TRIM(IF(OR($T88="是",AND(OR($H88="确定",$H88="零金额"),$J88&gt;审批参数!$B$10)),"金额或责任超升级线；","")&amp;IF(AND(OR($H88="确定",$H88="零金额"),$J88&gt;审批参数!$B$9,$J88&lt;=审批参数!$B$10),"金额超R1上限；","")&amp;IF($S88&gt;0,"存在实质偏离；","")&amp;IF($L88&gt;审批参数!$B$12,"期限超12个月；","")&amp;IF($M88&gt;审批参数!$B$11,"预付款超30%；","")&amp;IF($R88&lt;&gt;"无","专项风险；",""))))))</f>
        <v/>
      </c>
      <c r="W88" s="65">
        <f>IF($A88="","",IF(LEFT($U88,2)="错误","修正后重算",IF(LEFT($U88,2)="待补","补齐后重算",IF(LEFT($U88,2)="人工","转人工判断，不得自动放行",IF($U88="R3","完成R2审查后升级审批",IF($U88="R2","业务批准+法务审查+财务/专项意见","业务批准；涉及付款做财务核验；签署授权另查"))))))</f>
        <v/>
      </c>
    </row>
    <row r="89" ht="15" customHeight="1" s="50">
      <c r="I89" s="82">
        <f>IF($A89="","",IF(OR($H89="确定",$H89="零金额"),SUMIFS($G$5:$G$104,$B$5:$B$104,$B89,$P$5:$P$104,"已签署")+SUMIFS($G$5:$G$104,$B$5:$B$104,$B89,$P$5:$P$104,"履行中")+SUMIFS($G$5:$G$104,$B$5:$B$104,$B89,$P$5:$P$104,"已结项")-IF(OR($P89="已签署",$P89="履行中",$P89="已结项"),N($G89),0),""))</f>
        <v/>
      </c>
      <c r="J89" s="82">
        <f>IF($A89="","",IF($H89="确定",IF($G89="","待补充",N($G89)+N($I89)),IF($H89="零金额",N($G89)+N($I89),IF($H89="不适用","不适用","待补充"))))</f>
        <v/>
      </c>
      <c r="U89" s="65">
        <f>IF($A89="","",IF(COUNTIF($A$5:$A$104,$A89)&gt;1,"错误：编号重复",IF(OR($C89="",$D89="",$E89="",$F89="",$H89="",$N89="",$O89="",$P89="",$Q89="",$K89=""),"待补充",IF(AND(OR($H89="确定",$H89="零金额"),OR($G89="",$G89&lt;0)),"错误：金额",IF(AND($H89="确定",$K89&lt;&gt;"CNY"),"人工判断（HOLD）：非人民币",IF($H89="未确定","人工判断（HOLD）：金额未确定",IF(AND($H89="不适用",$F89&lt;&gt;"NDA/保密"),"待补充：金额口径",IF(AND($H89="零金额",$F89&lt;&gt;"NDA/保密"),"人工判断（HOLD）：零金额对价",IF(AND($H89&lt;&gt;"确定",$H89&lt;&gt;"零金额",$H89&lt;&gt;"不适用"),"错误：金额口径",IF(OR($T89="是",AND(OR($H89="确定",$H89="零金额"),$J89&gt;审批参数!$B$10)),"R3",IF(OR(AND(OR($H89="确定",$H89="零金额"),$J89&gt;审批参数!$B$9),$S89&gt;0,$L89&gt;审批参数!$B$12,$M89&gt;审批参数!$B$11,$R89&lt;&gt;"无"),"R2","R1")))))))))))</f>
        <v/>
      </c>
      <c r="V89" s="65">
        <f>IF($A89="","",IF(LEFT($U89,2)="错误","检查输入",IF(LEFT($U89,2)="待补","缺少必填项",IF(LEFT($U89,2)="人工","金额/币种需人工判断",TRIM(IF(OR($T89="是",AND(OR($H89="确定",$H89="零金额"),$J89&gt;审批参数!$B$10)),"金额或责任超升级线；","")&amp;IF(AND(OR($H89="确定",$H89="零金额"),$J89&gt;审批参数!$B$9,$J89&lt;=审批参数!$B$10),"金额超R1上限；","")&amp;IF($S89&gt;0,"存在实质偏离；","")&amp;IF($L89&gt;审批参数!$B$12,"期限超12个月；","")&amp;IF($M89&gt;审批参数!$B$11,"预付款超30%；","")&amp;IF($R89&lt;&gt;"无","专项风险；",""))))))</f>
        <v/>
      </c>
      <c r="W89" s="65">
        <f>IF($A89="","",IF(LEFT($U89,2)="错误","修正后重算",IF(LEFT($U89,2)="待补","补齐后重算",IF(LEFT($U89,2)="人工","转人工判断，不得自动放行",IF($U89="R3","完成R2审查后升级审批",IF($U89="R2","业务批准+法务审查+财务/专项意见","业务批准；涉及付款做财务核验；签署授权另查"))))))</f>
        <v/>
      </c>
    </row>
    <row r="90" ht="15" customHeight="1" s="50">
      <c r="I90" s="82">
        <f>IF($A90="","",IF(OR($H90="确定",$H90="零金额"),SUMIFS($G$5:$G$104,$B$5:$B$104,$B90,$P$5:$P$104,"已签署")+SUMIFS($G$5:$G$104,$B$5:$B$104,$B90,$P$5:$P$104,"履行中")+SUMIFS($G$5:$G$104,$B$5:$B$104,$B90,$P$5:$P$104,"已结项")-IF(OR($P90="已签署",$P90="履行中",$P90="已结项"),N($G90),0),""))</f>
        <v/>
      </c>
      <c r="J90" s="82">
        <f>IF($A90="","",IF($H90="确定",IF($G90="","待补充",N($G90)+N($I90)),IF($H90="零金额",N($G90)+N($I90),IF($H90="不适用","不适用","待补充"))))</f>
        <v/>
      </c>
      <c r="U90" s="65">
        <f>IF($A90="","",IF(COUNTIF($A$5:$A$104,$A90)&gt;1,"错误：编号重复",IF(OR($C90="",$D90="",$E90="",$F90="",$H90="",$N90="",$O90="",$P90="",$Q90="",$K90=""),"待补充",IF(AND(OR($H90="确定",$H90="零金额"),OR($G90="",$G90&lt;0)),"错误：金额",IF(AND($H90="确定",$K90&lt;&gt;"CNY"),"人工判断（HOLD）：非人民币",IF($H90="未确定","人工判断（HOLD）：金额未确定",IF(AND($H90="不适用",$F90&lt;&gt;"NDA/保密"),"待补充：金额口径",IF(AND($H90="零金额",$F90&lt;&gt;"NDA/保密"),"人工判断（HOLD）：零金额对价",IF(AND($H90&lt;&gt;"确定",$H90&lt;&gt;"零金额",$H90&lt;&gt;"不适用"),"错误：金额口径",IF(OR($T90="是",AND(OR($H90="确定",$H90="零金额"),$J90&gt;审批参数!$B$10)),"R3",IF(OR(AND(OR($H90="确定",$H90="零金额"),$J90&gt;审批参数!$B$9),$S90&gt;0,$L90&gt;审批参数!$B$12,$M90&gt;审批参数!$B$11,$R90&lt;&gt;"无"),"R2","R1")))))))))))</f>
        <v/>
      </c>
      <c r="V90" s="65">
        <f>IF($A90="","",IF(LEFT($U90,2)="错误","检查输入",IF(LEFT($U90,2)="待补","缺少必填项",IF(LEFT($U90,2)="人工","金额/币种需人工判断",TRIM(IF(OR($T90="是",AND(OR($H90="确定",$H90="零金额"),$J90&gt;审批参数!$B$10)),"金额或责任超升级线；","")&amp;IF(AND(OR($H90="确定",$H90="零金额"),$J90&gt;审批参数!$B$9,$J90&lt;=审批参数!$B$10),"金额超R1上限；","")&amp;IF($S90&gt;0,"存在实质偏离；","")&amp;IF($L90&gt;审批参数!$B$12,"期限超12个月；","")&amp;IF($M90&gt;审批参数!$B$11,"预付款超30%；","")&amp;IF($R90&lt;&gt;"无","专项风险；",""))))))</f>
        <v/>
      </c>
      <c r="W90" s="65">
        <f>IF($A90="","",IF(LEFT($U90,2)="错误","修正后重算",IF(LEFT($U90,2)="待补","补齐后重算",IF(LEFT($U90,2)="人工","转人工判断，不得自动放行",IF($U90="R3","完成R2审查后升级审批",IF($U90="R2","业务批准+法务审查+财务/专项意见","业务批准；涉及付款做财务核验；签署授权另查"))))))</f>
        <v/>
      </c>
    </row>
    <row r="91" ht="15" customHeight="1" s="50">
      <c r="I91" s="82">
        <f>IF($A91="","",IF(OR($H91="确定",$H91="零金额"),SUMIFS($G$5:$G$104,$B$5:$B$104,$B91,$P$5:$P$104,"已签署")+SUMIFS($G$5:$G$104,$B$5:$B$104,$B91,$P$5:$P$104,"履行中")+SUMIFS($G$5:$G$104,$B$5:$B$104,$B91,$P$5:$P$104,"已结项")-IF(OR($P91="已签署",$P91="履行中",$P91="已结项"),N($G91),0),""))</f>
        <v/>
      </c>
      <c r="J91" s="82">
        <f>IF($A91="","",IF($H91="确定",IF($G91="","待补充",N($G91)+N($I91)),IF($H91="零金额",N($G91)+N($I91),IF($H91="不适用","不适用","待补充"))))</f>
        <v/>
      </c>
      <c r="U91" s="65">
        <f>IF($A91="","",IF(COUNTIF($A$5:$A$104,$A91)&gt;1,"错误：编号重复",IF(OR($C91="",$D91="",$E91="",$F91="",$H91="",$N91="",$O91="",$P91="",$Q91="",$K91=""),"待补充",IF(AND(OR($H91="确定",$H91="零金额"),OR($G91="",$G91&lt;0)),"错误：金额",IF(AND($H91="确定",$K91&lt;&gt;"CNY"),"人工判断（HOLD）：非人民币",IF($H91="未确定","人工判断（HOLD）：金额未确定",IF(AND($H91="不适用",$F91&lt;&gt;"NDA/保密"),"待补充：金额口径",IF(AND($H91="零金额",$F91&lt;&gt;"NDA/保密"),"人工判断（HOLD）：零金额对价",IF(AND($H91&lt;&gt;"确定",$H91&lt;&gt;"零金额",$H91&lt;&gt;"不适用"),"错误：金额口径",IF(OR($T91="是",AND(OR($H91="确定",$H91="零金额"),$J91&gt;审批参数!$B$10)),"R3",IF(OR(AND(OR($H91="确定",$H91="零金额"),$J91&gt;审批参数!$B$9),$S91&gt;0,$L91&gt;审批参数!$B$12,$M91&gt;审批参数!$B$11,$R91&lt;&gt;"无"),"R2","R1")))))))))))</f>
        <v/>
      </c>
      <c r="V91" s="65">
        <f>IF($A91="","",IF(LEFT($U91,2)="错误","检查输入",IF(LEFT($U91,2)="待补","缺少必填项",IF(LEFT($U91,2)="人工","金额/币种需人工判断",TRIM(IF(OR($T91="是",AND(OR($H91="确定",$H91="零金额"),$J91&gt;审批参数!$B$10)),"金额或责任超升级线；","")&amp;IF(AND(OR($H91="确定",$H91="零金额"),$J91&gt;审批参数!$B$9,$J91&lt;=审批参数!$B$10),"金额超R1上限；","")&amp;IF($S91&gt;0,"存在实质偏离；","")&amp;IF($L91&gt;审批参数!$B$12,"期限超12个月；","")&amp;IF($M91&gt;审批参数!$B$11,"预付款超30%；","")&amp;IF($R91&lt;&gt;"无","专项风险；",""))))))</f>
        <v/>
      </c>
      <c r="W91" s="65">
        <f>IF($A91="","",IF(LEFT($U91,2)="错误","修正后重算",IF(LEFT($U91,2)="待补","补齐后重算",IF(LEFT($U91,2)="人工","转人工判断，不得自动放行",IF($U91="R3","完成R2审查后升级审批",IF($U91="R2","业务批准+法务审查+财务/专项意见","业务批准；涉及付款做财务核验；签署授权另查"))))))</f>
        <v/>
      </c>
    </row>
    <row r="92" ht="15" customHeight="1" s="50">
      <c r="I92" s="82">
        <f>IF($A92="","",IF(OR($H92="确定",$H92="零金额"),SUMIFS($G$5:$G$104,$B$5:$B$104,$B92,$P$5:$P$104,"已签署")+SUMIFS($G$5:$G$104,$B$5:$B$104,$B92,$P$5:$P$104,"履行中")+SUMIFS($G$5:$G$104,$B$5:$B$104,$B92,$P$5:$P$104,"已结项")-IF(OR($P92="已签署",$P92="履行中",$P92="已结项"),N($G92),0),""))</f>
        <v/>
      </c>
      <c r="J92" s="82">
        <f>IF($A92="","",IF($H92="确定",IF($G92="","待补充",N($G92)+N($I92)),IF($H92="零金额",N($G92)+N($I92),IF($H92="不适用","不适用","待补充"))))</f>
        <v/>
      </c>
      <c r="U92" s="65">
        <f>IF($A92="","",IF(COUNTIF($A$5:$A$104,$A92)&gt;1,"错误：编号重复",IF(OR($C92="",$D92="",$E92="",$F92="",$H92="",$N92="",$O92="",$P92="",$Q92="",$K92=""),"待补充",IF(AND(OR($H92="确定",$H92="零金额"),OR($G92="",$G92&lt;0)),"错误：金额",IF(AND($H92="确定",$K92&lt;&gt;"CNY"),"人工判断（HOLD）：非人民币",IF($H92="未确定","人工判断（HOLD）：金额未确定",IF(AND($H92="不适用",$F92&lt;&gt;"NDA/保密"),"待补充：金额口径",IF(AND($H92="零金额",$F92&lt;&gt;"NDA/保密"),"人工判断（HOLD）：零金额对价",IF(AND($H92&lt;&gt;"确定",$H92&lt;&gt;"零金额",$H92&lt;&gt;"不适用"),"错误：金额口径",IF(OR($T92="是",AND(OR($H92="确定",$H92="零金额"),$J92&gt;审批参数!$B$10)),"R3",IF(OR(AND(OR($H92="确定",$H92="零金额"),$J92&gt;审批参数!$B$9),$S92&gt;0,$L92&gt;审批参数!$B$12,$M92&gt;审批参数!$B$11,$R92&lt;&gt;"无"),"R2","R1")))))))))))</f>
        <v/>
      </c>
      <c r="V92" s="65">
        <f>IF($A92="","",IF(LEFT($U92,2)="错误","检查输入",IF(LEFT($U92,2)="待补","缺少必填项",IF(LEFT($U92,2)="人工","金额/币种需人工判断",TRIM(IF(OR($T92="是",AND(OR($H92="确定",$H92="零金额"),$J92&gt;审批参数!$B$10)),"金额或责任超升级线；","")&amp;IF(AND(OR($H92="确定",$H92="零金额"),$J92&gt;审批参数!$B$9,$J92&lt;=审批参数!$B$10),"金额超R1上限；","")&amp;IF($S92&gt;0,"存在实质偏离；","")&amp;IF($L92&gt;审批参数!$B$12,"期限超12个月；","")&amp;IF($M92&gt;审批参数!$B$11,"预付款超30%；","")&amp;IF($R92&lt;&gt;"无","专项风险；",""))))))</f>
        <v/>
      </c>
      <c r="W92" s="65">
        <f>IF($A92="","",IF(LEFT($U92,2)="错误","修正后重算",IF(LEFT($U92,2)="待补","补齐后重算",IF(LEFT($U92,2)="人工","转人工判断，不得自动放行",IF($U92="R3","完成R2审查后升级审批",IF($U92="R2","业务批准+法务审查+财务/专项意见","业务批准；涉及付款做财务核验；签署授权另查"))))))</f>
        <v/>
      </c>
    </row>
    <row r="93" ht="15" customHeight="1" s="50">
      <c r="I93" s="82">
        <f>IF($A93="","",IF(OR($H93="确定",$H93="零金额"),SUMIFS($G$5:$G$104,$B$5:$B$104,$B93,$P$5:$P$104,"已签署")+SUMIFS($G$5:$G$104,$B$5:$B$104,$B93,$P$5:$P$104,"履行中")+SUMIFS($G$5:$G$104,$B$5:$B$104,$B93,$P$5:$P$104,"已结项")-IF(OR($P93="已签署",$P93="履行中",$P93="已结项"),N($G93),0),""))</f>
        <v/>
      </c>
      <c r="J93" s="82">
        <f>IF($A93="","",IF($H93="确定",IF($G93="","待补充",N($G93)+N($I93)),IF($H93="零金额",N($G93)+N($I93),IF($H93="不适用","不适用","待补充"))))</f>
        <v/>
      </c>
      <c r="U93" s="65">
        <f>IF($A93="","",IF(COUNTIF($A$5:$A$104,$A93)&gt;1,"错误：编号重复",IF(OR($C93="",$D93="",$E93="",$F93="",$H93="",$N93="",$O93="",$P93="",$Q93="",$K93=""),"待补充",IF(AND(OR($H93="确定",$H93="零金额"),OR($G93="",$G93&lt;0)),"错误：金额",IF(AND($H93="确定",$K93&lt;&gt;"CNY"),"人工判断（HOLD）：非人民币",IF($H93="未确定","人工判断（HOLD）：金额未确定",IF(AND($H93="不适用",$F93&lt;&gt;"NDA/保密"),"待补充：金额口径",IF(AND($H93="零金额",$F93&lt;&gt;"NDA/保密"),"人工判断（HOLD）：零金额对价",IF(AND($H93&lt;&gt;"确定",$H93&lt;&gt;"零金额",$H93&lt;&gt;"不适用"),"错误：金额口径",IF(OR($T93="是",AND(OR($H93="确定",$H93="零金额"),$J93&gt;审批参数!$B$10)),"R3",IF(OR(AND(OR($H93="确定",$H93="零金额"),$J93&gt;审批参数!$B$9),$S93&gt;0,$L93&gt;审批参数!$B$12,$M93&gt;审批参数!$B$11,$R93&lt;&gt;"无"),"R2","R1")))))))))))</f>
        <v/>
      </c>
      <c r="V93" s="65">
        <f>IF($A93="","",IF(LEFT($U93,2)="错误","检查输入",IF(LEFT($U93,2)="待补","缺少必填项",IF(LEFT($U93,2)="人工","金额/币种需人工判断",TRIM(IF(OR($T93="是",AND(OR($H93="确定",$H93="零金额"),$J93&gt;审批参数!$B$10)),"金额或责任超升级线；","")&amp;IF(AND(OR($H93="确定",$H93="零金额"),$J93&gt;审批参数!$B$9,$J93&lt;=审批参数!$B$10),"金额超R1上限；","")&amp;IF($S93&gt;0,"存在实质偏离；","")&amp;IF($L93&gt;审批参数!$B$12,"期限超12个月；","")&amp;IF($M93&gt;审批参数!$B$11,"预付款超30%；","")&amp;IF($R93&lt;&gt;"无","专项风险；",""))))))</f>
        <v/>
      </c>
      <c r="W93" s="65">
        <f>IF($A93="","",IF(LEFT($U93,2)="错误","修正后重算",IF(LEFT($U93,2)="待补","补齐后重算",IF(LEFT($U93,2)="人工","转人工判断，不得自动放行",IF($U93="R3","完成R2审查后升级审批",IF($U93="R2","业务批准+法务审查+财务/专项意见","业务批准；涉及付款做财务核验；签署授权另查"))))))</f>
        <v/>
      </c>
    </row>
    <row r="94" ht="15" customHeight="1" s="50">
      <c r="I94" s="82">
        <f>IF($A94="","",IF(OR($H94="确定",$H94="零金额"),SUMIFS($G$5:$G$104,$B$5:$B$104,$B94,$P$5:$P$104,"已签署")+SUMIFS($G$5:$G$104,$B$5:$B$104,$B94,$P$5:$P$104,"履行中")+SUMIFS($G$5:$G$104,$B$5:$B$104,$B94,$P$5:$P$104,"已结项")-IF(OR($P94="已签署",$P94="履行中",$P94="已结项"),N($G94),0),""))</f>
        <v/>
      </c>
      <c r="J94" s="82">
        <f>IF($A94="","",IF($H94="确定",IF($G94="","待补充",N($G94)+N($I94)),IF($H94="零金额",N($G94)+N($I94),IF($H94="不适用","不适用","待补充"))))</f>
        <v/>
      </c>
      <c r="U94" s="65">
        <f>IF($A94="","",IF(COUNTIF($A$5:$A$104,$A94)&gt;1,"错误：编号重复",IF(OR($C94="",$D94="",$E94="",$F94="",$H94="",$N94="",$O94="",$P94="",$Q94="",$K94=""),"待补充",IF(AND(OR($H94="确定",$H94="零金额"),OR($G94="",$G94&lt;0)),"错误：金额",IF(AND($H94="确定",$K94&lt;&gt;"CNY"),"人工判断（HOLD）：非人民币",IF($H94="未确定","人工判断（HOLD）：金额未确定",IF(AND($H94="不适用",$F94&lt;&gt;"NDA/保密"),"待补充：金额口径",IF(AND($H94="零金额",$F94&lt;&gt;"NDA/保密"),"人工判断（HOLD）：零金额对价",IF(AND($H94&lt;&gt;"确定",$H94&lt;&gt;"零金额",$H94&lt;&gt;"不适用"),"错误：金额口径",IF(OR($T94="是",AND(OR($H94="确定",$H94="零金额"),$J94&gt;审批参数!$B$10)),"R3",IF(OR(AND(OR($H94="确定",$H94="零金额"),$J94&gt;审批参数!$B$9),$S94&gt;0,$L94&gt;审批参数!$B$12,$M94&gt;审批参数!$B$11,$R94&lt;&gt;"无"),"R2","R1")))))))))))</f>
        <v/>
      </c>
      <c r="V94" s="65">
        <f>IF($A94="","",IF(LEFT($U94,2)="错误","检查输入",IF(LEFT($U94,2)="待补","缺少必填项",IF(LEFT($U94,2)="人工","金额/币种需人工判断",TRIM(IF(OR($T94="是",AND(OR($H94="确定",$H94="零金额"),$J94&gt;审批参数!$B$10)),"金额或责任超升级线；","")&amp;IF(AND(OR($H94="确定",$H94="零金额"),$J94&gt;审批参数!$B$9,$J94&lt;=审批参数!$B$10),"金额超R1上限；","")&amp;IF($S94&gt;0,"存在实质偏离；","")&amp;IF($L94&gt;审批参数!$B$12,"期限超12个月；","")&amp;IF($M94&gt;审批参数!$B$11,"预付款超30%；","")&amp;IF($R94&lt;&gt;"无","专项风险；",""))))))</f>
        <v/>
      </c>
      <c r="W94" s="65">
        <f>IF($A94="","",IF(LEFT($U94,2)="错误","修正后重算",IF(LEFT($U94,2)="待补","补齐后重算",IF(LEFT($U94,2)="人工","转人工判断，不得自动放行",IF($U94="R3","完成R2审查后升级审批",IF($U94="R2","业务批准+法务审查+财务/专项意见","业务批准；涉及付款做财务核验；签署授权另查"))))))</f>
        <v/>
      </c>
    </row>
    <row r="95" ht="15" customHeight="1" s="50">
      <c r="I95" s="82">
        <f>IF($A95="","",IF(OR($H95="确定",$H95="零金额"),SUMIFS($G$5:$G$104,$B$5:$B$104,$B95,$P$5:$P$104,"已签署")+SUMIFS($G$5:$G$104,$B$5:$B$104,$B95,$P$5:$P$104,"履行中")+SUMIFS($G$5:$G$104,$B$5:$B$104,$B95,$P$5:$P$104,"已结项")-IF(OR($P95="已签署",$P95="履行中",$P95="已结项"),N($G95),0),""))</f>
        <v/>
      </c>
      <c r="J95" s="82">
        <f>IF($A95="","",IF($H95="确定",IF($G95="","待补充",N($G95)+N($I95)),IF($H95="零金额",N($G95)+N($I95),IF($H95="不适用","不适用","待补充"))))</f>
        <v/>
      </c>
      <c r="U95" s="65">
        <f>IF($A95="","",IF(COUNTIF($A$5:$A$104,$A95)&gt;1,"错误：编号重复",IF(OR($C95="",$D95="",$E95="",$F95="",$H95="",$N95="",$O95="",$P95="",$Q95="",$K95=""),"待补充",IF(AND(OR($H95="确定",$H95="零金额"),OR($G95="",$G95&lt;0)),"错误：金额",IF(AND($H95="确定",$K95&lt;&gt;"CNY"),"人工判断（HOLD）：非人民币",IF($H95="未确定","人工判断（HOLD）：金额未确定",IF(AND($H95="不适用",$F95&lt;&gt;"NDA/保密"),"待补充：金额口径",IF(AND($H95="零金额",$F95&lt;&gt;"NDA/保密"),"人工判断（HOLD）：零金额对价",IF(AND($H95&lt;&gt;"确定",$H95&lt;&gt;"零金额",$H95&lt;&gt;"不适用"),"错误：金额口径",IF(OR($T95="是",AND(OR($H95="确定",$H95="零金额"),$J95&gt;审批参数!$B$10)),"R3",IF(OR(AND(OR($H95="确定",$H95="零金额"),$J95&gt;审批参数!$B$9),$S95&gt;0,$L95&gt;审批参数!$B$12,$M95&gt;审批参数!$B$11,$R95&lt;&gt;"无"),"R2","R1")))))))))))</f>
        <v/>
      </c>
      <c r="V95" s="65">
        <f>IF($A95="","",IF(LEFT($U95,2)="错误","检查输入",IF(LEFT($U95,2)="待补","缺少必填项",IF(LEFT($U95,2)="人工","金额/币种需人工判断",TRIM(IF(OR($T95="是",AND(OR($H95="确定",$H95="零金额"),$J95&gt;审批参数!$B$10)),"金额或责任超升级线；","")&amp;IF(AND(OR($H95="确定",$H95="零金额"),$J95&gt;审批参数!$B$9,$J95&lt;=审批参数!$B$10),"金额超R1上限；","")&amp;IF($S95&gt;0,"存在实质偏离；","")&amp;IF($L95&gt;审批参数!$B$12,"期限超12个月；","")&amp;IF($M95&gt;审批参数!$B$11,"预付款超30%；","")&amp;IF($R95&lt;&gt;"无","专项风险；",""))))))</f>
        <v/>
      </c>
      <c r="W95" s="65">
        <f>IF($A95="","",IF(LEFT($U95,2)="错误","修正后重算",IF(LEFT($U95,2)="待补","补齐后重算",IF(LEFT($U95,2)="人工","转人工判断，不得自动放行",IF($U95="R3","完成R2审查后升级审批",IF($U95="R2","业务批准+法务审查+财务/专项意见","业务批准；涉及付款做财务核验；签署授权另查"))))))</f>
        <v/>
      </c>
    </row>
    <row r="96" ht="15" customHeight="1" s="50">
      <c r="I96" s="82">
        <f>IF($A96="","",IF(OR($H96="确定",$H96="零金额"),SUMIFS($G$5:$G$104,$B$5:$B$104,$B96,$P$5:$P$104,"已签署")+SUMIFS($G$5:$G$104,$B$5:$B$104,$B96,$P$5:$P$104,"履行中")+SUMIFS($G$5:$G$104,$B$5:$B$104,$B96,$P$5:$P$104,"已结项")-IF(OR($P96="已签署",$P96="履行中",$P96="已结项"),N($G96),0),""))</f>
        <v/>
      </c>
      <c r="J96" s="82">
        <f>IF($A96="","",IF($H96="确定",IF($G96="","待补充",N($G96)+N($I96)),IF($H96="零金额",N($G96)+N($I96),IF($H96="不适用","不适用","待补充"))))</f>
        <v/>
      </c>
      <c r="U96" s="65">
        <f>IF($A96="","",IF(COUNTIF($A$5:$A$104,$A96)&gt;1,"错误：编号重复",IF(OR($C96="",$D96="",$E96="",$F96="",$H96="",$N96="",$O96="",$P96="",$Q96="",$K96=""),"待补充",IF(AND(OR($H96="确定",$H96="零金额"),OR($G96="",$G96&lt;0)),"错误：金额",IF(AND($H96="确定",$K96&lt;&gt;"CNY"),"人工判断（HOLD）：非人民币",IF($H96="未确定","人工判断（HOLD）：金额未确定",IF(AND($H96="不适用",$F96&lt;&gt;"NDA/保密"),"待补充：金额口径",IF(AND($H96="零金额",$F96&lt;&gt;"NDA/保密"),"人工判断（HOLD）：零金额对价",IF(AND($H96&lt;&gt;"确定",$H96&lt;&gt;"零金额",$H96&lt;&gt;"不适用"),"错误：金额口径",IF(OR($T96="是",AND(OR($H96="确定",$H96="零金额"),$J96&gt;审批参数!$B$10)),"R3",IF(OR(AND(OR($H96="确定",$H96="零金额"),$J96&gt;审批参数!$B$9),$S96&gt;0,$L96&gt;审批参数!$B$12,$M96&gt;审批参数!$B$11,$R96&lt;&gt;"无"),"R2","R1")))))))))))</f>
        <v/>
      </c>
      <c r="V96" s="65">
        <f>IF($A96="","",IF(LEFT($U96,2)="错误","检查输入",IF(LEFT($U96,2)="待补","缺少必填项",IF(LEFT($U96,2)="人工","金额/币种需人工判断",TRIM(IF(OR($T96="是",AND(OR($H96="确定",$H96="零金额"),$J96&gt;审批参数!$B$10)),"金额或责任超升级线；","")&amp;IF(AND(OR($H96="确定",$H96="零金额"),$J96&gt;审批参数!$B$9,$J96&lt;=审批参数!$B$10),"金额超R1上限；","")&amp;IF($S96&gt;0,"存在实质偏离；","")&amp;IF($L96&gt;审批参数!$B$12,"期限超12个月；","")&amp;IF($M96&gt;审批参数!$B$11,"预付款超30%；","")&amp;IF($R96&lt;&gt;"无","专项风险；",""))))))</f>
        <v/>
      </c>
      <c r="W96" s="65">
        <f>IF($A96="","",IF(LEFT($U96,2)="错误","修正后重算",IF(LEFT($U96,2)="待补","补齐后重算",IF(LEFT($U96,2)="人工","转人工判断，不得自动放行",IF($U96="R3","完成R2审查后升级审批",IF($U96="R2","业务批准+法务审查+财务/专项意见","业务批准；涉及付款做财务核验；签署授权另查"))))))</f>
        <v/>
      </c>
    </row>
    <row r="97" ht="15" customHeight="1" s="50">
      <c r="I97" s="82">
        <f>IF($A97="","",IF(OR($H97="确定",$H97="零金额"),SUMIFS($G$5:$G$104,$B$5:$B$104,$B97,$P$5:$P$104,"已签署")+SUMIFS($G$5:$G$104,$B$5:$B$104,$B97,$P$5:$P$104,"履行中")+SUMIFS($G$5:$G$104,$B$5:$B$104,$B97,$P$5:$P$104,"已结项")-IF(OR($P97="已签署",$P97="履行中",$P97="已结项"),N($G97),0),""))</f>
        <v/>
      </c>
      <c r="J97" s="82">
        <f>IF($A97="","",IF($H97="确定",IF($G97="","待补充",N($G97)+N($I97)),IF($H97="零金额",N($G97)+N($I97),IF($H97="不适用","不适用","待补充"))))</f>
        <v/>
      </c>
      <c r="U97" s="65">
        <f>IF($A97="","",IF(COUNTIF($A$5:$A$104,$A97)&gt;1,"错误：编号重复",IF(OR($C97="",$D97="",$E97="",$F97="",$H97="",$N97="",$O97="",$P97="",$Q97="",$K97=""),"待补充",IF(AND(OR($H97="确定",$H97="零金额"),OR($G97="",$G97&lt;0)),"错误：金额",IF(AND($H97="确定",$K97&lt;&gt;"CNY"),"人工判断（HOLD）：非人民币",IF($H97="未确定","人工判断（HOLD）：金额未确定",IF(AND($H97="不适用",$F97&lt;&gt;"NDA/保密"),"待补充：金额口径",IF(AND($H97="零金额",$F97&lt;&gt;"NDA/保密"),"人工判断（HOLD）：零金额对价",IF(AND($H97&lt;&gt;"确定",$H97&lt;&gt;"零金额",$H97&lt;&gt;"不适用"),"错误：金额口径",IF(OR($T97="是",AND(OR($H97="确定",$H97="零金额"),$J97&gt;审批参数!$B$10)),"R3",IF(OR(AND(OR($H97="确定",$H97="零金额"),$J97&gt;审批参数!$B$9),$S97&gt;0,$L97&gt;审批参数!$B$12,$M97&gt;审批参数!$B$11,$R97&lt;&gt;"无"),"R2","R1")))))))))))</f>
        <v/>
      </c>
      <c r="V97" s="65">
        <f>IF($A97="","",IF(LEFT($U97,2)="错误","检查输入",IF(LEFT($U97,2)="待补","缺少必填项",IF(LEFT($U97,2)="人工","金额/币种需人工判断",TRIM(IF(OR($T97="是",AND(OR($H97="确定",$H97="零金额"),$J97&gt;审批参数!$B$10)),"金额或责任超升级线；","")&amp;IF(AND(OR($H97="确定",$H97="零金额"),$J97&gt;审批参数!$B$9,$J97&lt;=审批参数!$B$10),"金额超R1上限；","")&amp;IF($S97&gt;0,"存在实质偏离；","")&amp;IF($L97&gt;审批参数!$B$12,"期限超12个月；","")&amp;IF($M97&gt;审批参数!$B$11,"预付款超30%；","")&amp;IF($R97&lt;&gt;"无","专项风险；",""))))))</f>
        <v/>
      </c>
      <c r="W97" s="65">
        <f>IF($A97="","",IF(LEFT($U97,2)="错误","修正后重算",IF(LEFT($U97,2)="待补","补齐后重算",IF(LEFT($U97,2)="人工","转人工判断，不得自动放行",IF($U97="R3","完成R2审查后升级审批",IF($U97="R2","业务批准+法务审查+财务/专项意见","业务批准；涉及付款做财务核验；签署授权另查"))))))</f>
        <v/>
      </c>
    </row>
    <row r="98" ht="15" customHeight="1" s="50">
      <c r="I98" s="82">
        <f>IF($A98="","",IF(OR($H98="确定",$H98="零金额"),SUMIFS($G$5:$G$104,$B$5:$B$104,$B98,$P$5:$P$104,"已签署")+SUMIFS($G$5:$G$104,$B$5:$B$104,$B98,$P$5:$P$104,"履行中")+SUMIFS($G$5:$G$104,$B$5:$B$104,$B98,$P$5:$P$104,"已结项")-IF(OR($P98="已签署",$P98="履行中",$P98="已结项"),N($G98),0),""))</f>
        <v/>
      </c>
      <c r="J98" s="82">
        <f>IF($A98="","",IF($H98="确定",IF($G98="","待补充",N($G98)+N($I98)),IF($H98="零金额",N($G98)+N($I98),IF($H98="不适用","不适用","待补充"))))</f>
        <v/>
      </c>
      <c r="U98" s="65">
        <f>IF($A98="","",IF(COUNTIF($A$5:$A$104,$A98)&gt;1,"错误：编号重复",IF(OR($C98="",$D98="",$E98="",$F98="",$H98="",$N98="",$O98="",$P98="",$Q98="",$K98=""),"待补充",IF(AND(OR($H98="确定",$H98="零金额"),OR($G98="",$G98&lt;0)),"错误：金额",IF(AND($H98="确定",$K98&lt;&gt;"CNY"),"人工判断（HOLD）：非人民币",IF($H98="未确定","人工判断（HOLD）：金额未确定",IF(AND($H98="不适用",$F98&lt;&gt;"NDA/保密"),"待补充：金额口径",IF(AND($H98="零金额",$F98&lt;&gt;"NDA/保密"),"人工判断（HOLD）：零金额对价",IF(AND($H98&lt;&gt;"确定",$H98&lt;&gt;"零金额",$H98&lt;&gt;"不适用"),"错误：金额口径",IF(OR($T98="是",AND(OR($H98="确定",$H98="零金额"),$J98&gt;审批参数!$B$10)),"R3",IF(OR(AND(OR($H98="确定",$H98="零金额"),$J98&gt;审批参数!$B$9),$S98&gt;0,$L98&gt;审批参数!$B$12,$M98&gt;审批参数!$B$11,$R98&lt;&gt;"无"),"R2","R1")))))))))))</f>
        <v/>
      </c>
      <c r="V98" s="65">
        <f>IF($A98="","",IF(LEFT($U98,2)="错误","检查输入",IF(LEFT($U98,2)="待补","缺少必填项",IF(LEFT($U98,2)="人工","金额/币种需人工判断",TRIM(IF(OR($T98="是",AND(OR($H98="确定",$H98="零金额"),$J98&gt;审批参数!$B$10)),"金额或责任超升级线；","")&amp;IF(AND(OR($H98="确定",$H98="零金额"),$J98&gt;审批参数!$B$9,$J98&lt;=审批参数!$B$10),"金额超R1上限；","")&amp;IF($S98&gt;0,"存在实质偏离；","")&amp;IF($L98&gt;审批参数!$B$12,"期限超12个月；","")&amp;IF($M98&gt;审批参数!$B$11,"预付款超30%；","")&amp;IF($R98&lt;&gt;"无","专项风险；",""))))))</f>
        <v/>
      </c>
      <c r="W98" s="65">
        <f>IF($A98="","",IF(LEFT($U98,2)="错误","修正后重算",IF(LEFT($U98,2)="待补","补齐后重算",IF(LEFT($U98,2)="人工","转人工判断，不得自动放行",IF($U98="R3","完成R2审查后升级审批",IF($U98="R2","业务批准+法务审查+财务/专项意见","业务批准；涉及付款做财务核验；签署授权另查"))))))</f>
        <v/>
      </c>
    </row>
    <row r="99" ht="15" customHeight="1" s="50">
      <c r="I99" s="82">
        <f>IF($A99="","",IF(OR($H99="确定",$H99="零金额"),SUMIFS($G$5:$G$104,$B$5:$B$104,$B99,$P$5:$P$104,"已签署")+SUMIFS($G$5:$G$104,$B$5:$B$104,$B99,$P$5:$P$104,"履行中")+SUMIFS($G$5:$G$104,$B$5:$B$104,$B99,$P$5:$P$104,"已结项")-IF(OR($P99="已签署",$P99="履行中",$P99="已结项"),N($G99),0),""))</f>
        <v/>
      </c>
      <c r="J99" s="82">
        <f>IF($A99="","",IF($H99="确定",IF($G99="","待补充",N($G99)+N($I99)),IF($H99="零金额",N($G99)+N($I99),IF($H99="不适用","不适用","待补充"))))</f>
        <v/>
      </c>
      <c r="U99" s="65">
        <f>IF($A99="","",IF(COUNTIF($A$5:$A$104,$A99)&gt;1,"错误：编号重复",IF(OR($C99="",$D99="",$E99="",$F99="",$H99="",$N99="",$O99="",$P99="",$Q99="",$K99=""),"待补充",IF(AND(OR($H99="确定",$H99="零金额"),OR($G99="",$G99&lt;0)),"错误：金额",IF(AND($H99="确定",$K99&lt;&gt;"CNY"),"人工判断（HOLD）：非人民币",IF($H99="未确定","人工判断（HOLD）：金额未确定",IF(AND($H99="不适用",$F99&lt;&gt;"NDA/保密"),"待补充：金额口径",IF(AND($H99="零金额",$F99&lt;&gt;"NDA/保密"),"人工判断（HOLD）：零金额对价",IF(AND($H99&lt;&gt;"确定",$H99&lt;&gt;"零金额",$H99&lt;&gt;"不适用"),"错误：金额口径",IF(OR($T99="是",AND(OR($H99="确定",$H99="零金额"),$J99&gt;审批参数!$B$10)),"R3",IF(OR(AND(OR($H99="确定",$H99="零金额"),$J99&gt;审批参数!$B$9),$S99&gt;0,$L99&gt;审批参数!$B$12,$M99&gt;审批参数!$B$11,$R99&lt;&gt;"无"),"R2","R1")))))))))))</f>
        <v/>
      </c>
      <c r="V99" s="65">
        <f>IF($A99="","",IF(LEFT($U99,2)="错误","检查输入",IF(LEFT($U99,2)="待补","缺少必填项",IF(LEFT($U99,2)="人工","金额/币种需人工判断",TRIM(IF(OR($T99="是",AND(OR($H99="确定",$H99="零金额"),$J99&gt;审批参数!$B$10)),"金额或责任超升级线；","")&amp;IF(AND(OR($H99="确定",$H99="零金额"),$J99&gt;审批参数!$B$9,$J99&lt;=审批参数!$B$10),"金额超R1上限；","")&amp;IF($S99&gt;0,"存在实质偏离；","")&amp;IF($L99&gt;审批参数!$B$12,"期限超12个月；","")&amp;IF($M99&gt;审批参数!$B$11,"预付款超30%；","")&amp;IF($R99&lt;&gt;"无","专项风险；",""))))))</f>
        <v/>
      </c>
      <c r="W99" s="65">
        <f>IF($A99="","",IF(LEFT($U99,2)="错误","修正后重算",IF(LEFT($U99,2)="待补","补齐后重算",IF(LEFT($U99,2)="人工","转人工判断，不得自动放行",IF($U99="R3","完成R2审查后升级审批",IF($U99="R2","业务批准+法务审查+财务/专项意见","业务批准；涉及付款做财务核验；签署授权另查"))))))</f>
        <v/>
      </c>
    </row>
    <row r="100" ht="15" customHeight="1" s="50">
      <c r="I100" s="82">
        <f>IF($A100="","",IF(OR($H100="确定",$H100="零金额"),SUMIFS($G$5:$G$104,$B$5:$B$104,$B100,$P$5:$P$104,"已签署")+SUMIFS($G$5:$G$104,$B$5:$B$104,$B100,$P$5:$P$104,"履行中")+SUMIFS($G$5:$G$104,$B$5:$B$104,$B100,$P$5:$P$104,"已结项")-IF(OR($P100="已签署",$P100="履行中",$P100="已结项"),N($G100),0),""))</f>
        <v/>
      </c>
      <c r="J100" s="82">
        <f>IF($A100="","",IF($H100="确定",IF($G100="","待补充",N($G100)+N($I100)),IF($H100="零金额",N($G100)+N($I100),IF($H100="不适用","不适用","待补充"))))</f>
        <v/>
      </c>
      <c r="U100" s="65">
        <f>IF($A100="","",IF(COUNTIF($A$5:$A$104,$A100)&gt;1,"错误：编号重复",IF(OR($C100="",$D100="",$E100="",$F100="",$H100="",$N100="",$O100="",$P100="",$Q100="",$K100=""),"待补充",IF(AND(OR($H100="确定",$H100="零金额"),OR($G100="",$G100&lt;0)),"错误：金额",IF(AND($H100="确定",$K100&lt;&gt;"CNY"),"人工判断（HOLD）：非人民币",IF($H100="未确定","人工判断（HOLD）：金额未确定",IF(AND($H100="不适用",$F100&lt;&gt;"NDA/保密"),"待补充：金额口径",IF(AND($H100="零金额",$F100&lt;&gt;"NDA/保密"),"人工判断（HOLD）：零金额对价",IF(AND($H100&lt;&gt;"确定",$H100&lt;&gt;"零金额",$H100&lt;&gt;"不适用"),"错误：金额口径",IF(OR($T100="是",AND(OR($H100="确定",$H100="零金额"),$J100&gt;审批参数!$B$10)),"R3",IF(OR(AND(OR($H100="确定",$H100="零金额"),$J100&gt;审批参数!$B$9),$S100&gt;0,$L100&gt;审批参数!$B$12,$M100&gt;审批参数!$B$11,$R100&lt;&gt;"无"),"R2","R1")))))))))))</f>
        <v/>
      </c>
      <c r="V100" s="65">
        <f>IF($A100="","",IF(LEFT($U100,2)="错误","检查输入",IF(LEFT($U100,2)="待补","缺少必填项",IF(LEFT($U100,2)="人工","金额/币种需人工判断",TRIM(IF(OR($T100="是",AND(OR($H100="确定",$H100="零金额"),$J100&gt;审批参数!$B$10)),"金额或责任超升级线；","")&amp;IF(AND(OR($H100="确定",$H100="零金额"),$J100&gt;审批参数!$B$9,$J100&lt;=审批参数!$B$10),"金额超R1上限；","")&amp;IF($S100&gt;0,"存在实质偏离；","")&amp;IF($L100&gt;审批参数!$B$12,"期限超12个月；","")&amp;IF($M100&gt;审批参数!$B$11,"预付款超30%；","")&amp;IF($R100&lt;&gt;"无","专项风险；",""))))))</f>
        <v/>
      </c>
      <c r="W100" s="65">
        <f>IF($A100="","",IF(LEFT($U100,2)="错误","修正后重算",IF(LEFT($U100,2)="待补","补齐后重算",IF(LEFT($U100,2)="人工","转人工判断，不得自动放行",IF($U100="R3","完成R2审查后升级审批",IF($U100="R2","业务批准+法务审查+财务/专项意见","业务批准；涉及付款做财务核验；签署授权另查"))))))</f>
        <v/>
      </c>
    </row>
    <row r="101" ht="15" customHeight="1" s="50">
      <c r="I101" s="82">
        <f>IF($A101="","",IF(OR($H101="确定",$H101="零金额"),SUMIFS($G$5:$G$104,$B$5:$B$104,$B101,$P$5:$P$104,"已签署")+SUMIFS($G$5:$G$104,$B$5:$B$104,$B101,$P$5:$P$104,"履行中")+SUMIFS($G$5:$G$104,$B$5:$B$104,$B101,$P$5:$P$104,"已结项")-IF(OR($P101="已签署",$P101="履行中",$P101="已结项"),N($G101),0),""))</f>
        <v/>
      </c>
      <c r="J101" s="82">
        <f>IF($A101="","",IF($H101="确定",IF($G101="","待补充",N($G101)+N($I101)),IF($H101="零金额",N($G101)+N($I101),IF($H101="不适用","不适用","待补充"))))</f>
        <v/>
      </c>
      <c r="U101" s="65">
        <f>IF($A101="","",IF(COUNTIF($A$5:$A$104,$A101)&gt;1,"错误：编号重复",IF(OR($C101="",$D101="",$E101="",$F101="",$H101="",$N101="",$O101="",$P101="",$Q101="",$K101=""),"待补充",IF(AND(OR($H101="确定",$H101="零金额"),OR($G101="",$G101&lt;0)),"错误：金额",IF(AND($H101="确定",$K101&lt;&gt;"CNY"),"人工判断（HOLD）：非人民币",IF($H101="未确定","人工判断（HOLD）：金额未确定",IF(AND($H101="不适用",$F101&lt;&gt;"NDA/保密"),"待补充：金额口径",IF(AND($H101="零金额",$F101&lt;&gt;"NDA/保密"),"人工判断（HOLD）：零金额对价",IF(AND($H101&lt;&gt;"确定",$H101&lt;&gt;"零金额",$H101&lt;&gt;"不适用"),"错误：金额口径",IF(OR($T101="是",AND(OR($H101="确定",$H101="零金额"),$J101&gt;审批参数!$B$10)),"R3",IF(OR(AND(OR($H101="确定",$H101="零金额"),$J101&gt;审批参数!$B$9),$S101&gt;0,$L101&gt;审批参数!$B$12,$M101&gt;审批参数!$B$11,$R101&lt;&gt;"无"),"R2","R1")))))))))))</f>
        <v/>
      </c>
      <c r="V101" s="65">
        <f>IF($A101="","",IF(LEFT($U101,2)="错误","检查输入",IF(LEFT($U101,2)="待补","缺少必填项",IF(LEFT($U101,2)="人工","金额/币种需人工判断",TRIM(IF(OR($T101="是",AND(OR($H101="确定",$H101="零金额"),$J101&gt;审批参数!$B$10)),"金额或责任超升级线；","")&amp;IF(AND(OR($H101="确定",$H101="零金额"),$J101&gt;审批参数!$B$9,$J101&lt;=审批参数!$B$10),"金额超R1上限；","")&amp;IF($S101&gt;0,"存在实质偏离；","")&amp;IF($L101&gt;审批参数!$B$12,"期限超12个月；","")&amp;IF($M101&gt;审批参数!$B$11,"预付款超30%；","")&amp;IF($R101&lt;&gt;"无","专项风险；",""))))))</f>
        <v/>
      </c>
      <c r="W101" s="65">
        <f>IF($A101="","",IF(LEFT($U101,2)="错误","修正后重算",IF(LEFT($U101,2)="待补","补齐后重算",IF(LEFT($U101,2)="人工","转人工判断，不得自动放行",IF($U101="R3","完成R2审查后升级审批",IF($U101="R2","业务批准+法务审查+财务/专项意见","业务批准；涉及付款做财务核验；签署授权另查"))))))</f>
        <v/>
      </c>
    </row>
    <row r="102" ht="15" customHeight="1" s="50">
      <c r="I102" s="82">
        <f>IF($A102="","",IF(OR($H102="确定",$H102="零金额"),SUMIFS($G$5:$G$104,$B$5:$B$104,$B102,$P$5:$P$104,"已签署")+SUMIFS($G$5:$G$104,$B$5:$B$104,$B102,$P$5:$P$104,"履行中")+SUMIFS($G$5:$G$104,$B$5:$B$104,$B102,$P$5:$P$104,"已结项")-IF(OR($P102="已签署",$P102="履行中",$P102="已结项"),N($G102),0),""))</f>
        <v/>
      </c>
      <c r="J102" s="82">
        <f>IF($A102="","",IF($H102="确定",IF($G102="","待补充",N($G102)+N($I102)),IF($H102="零金额",N($G102)+N($I102),IF($H102="不适用","不适用","待补充"))))</f>
        <v/>
      </c>
      <c r="U102" s="65">
        <f>IF($A102="","",IF(COUNTIF($A$5:$A$104,$A102)&gt;1,"错误：编号重复",IF(OR($C102="",$D102="",$E102="",$F102="",$H102="",$N102="",$O102="",$P102="",$Q102="",$K102=""),"待补充",IF(AND(OR($H102="确定",$H102="零金额"),OR($G102="",$G102&lt;0)),"错误：金额",IF(AND($H102="确定",$K102&lt;&gt;"CNY"),"人工判断（HOLD）：非人民币",IF($H102="未确定","人工判断（HOLD）：金额未确定",IF(AND($H102="不适用",$F102&lt;&gt;"NDA/保密"),"待补充：金额口径",IF(AND($H102="零金额",$F102&lt;&gt;"NDA/保密"),"人工判断（HOLD）：零金额对价",IF(AND($H102&lt;&gt;"确定",$H102&lt;&gt;"零金额",$H102&lt;&gt;"不适用"),"错误：金额口径",IF(OR($T102="是",AND(OR($H102="确定",$H102="零金额"),$J102&gt;审批参数!$B$10)),"R3",IF(OR(AND(OR($H102="确定",$H102="零金额"),$J102&gt;审批参数!$B$9),$S102&gt;0,$L102&gt;审批参数!$B$12,$M102&gt;审批参数!$B$11,$R102&lt;&gt;"无"),"R2","R1")))))))))))</f>
        <v/>
      </c>
      <c r="V102" s="65">
        <f>IF($A102="","",IF(LEFT($U102,2)="错误","检查输入",IF(LEFT($U102,2)="待补","缺少必填项",IF(LEFT($U102,2)="人工","金额/币种需人工判断",TRIM(IF(OR($T102="是",AND(OR($H102="确定",$H102="零金额"),$J102&gt;审批参数!$B$10)),"金额或责任超升级线；","")&amp;IF(AND(OR($H102="确定",$H102="零金额"),$J102&gt;审批参数!$B$9,$J102&lt;=审批参数!$B$10),"金额超R1上限；","")&amp;IF($S102&gt;0,"存在实质偏离；","")&amp;IF($L102&gt;审批参数!$B$12,"期限超12个月；","")&amp;IF($M102&gt;审批参数!$B$11,"预付款超30%；","")&amp;IF($R102&lt;&gt;"无","专项风险；",""))))))</f>
        <v/>
      </c>
      <c r="W102" s="65">
        <f>IF($A102="","",IF(LEFT($U102,2)="错误","修正后重算",IF(LEFT($U102,2)="待补","补齐后重算",IF(LEFT($U102,2)="人工","转人工判断，不得自动放行",IF($U102="R3","完成R2审查后升级审批",IF($U102="R2","业务批准+法务审查+财务/专项意见","业务批准；涉及付款做财务核验；签署授权另查"))))))</f>
        <v/>
      </c>
    </row>
    <row r="103" ht="15" customHeight="1" s="50">
      <c r="I103" s="82">
        <f>IF($A103="","",IF(OR($H103="确定",$H103="零金额"),SUMIFS($G$5:$G$104,$B$5:$B$104,$B103,$P$5:$P$104,"已签署")+SUMIFS($G$5:$G$104,$B$5:$B$104,$B103,$P$5:$P$104,"履行中")+SUMIFS($G$5:$G$104,$B$5:$B$104,$B103,$P$5:$P$104,"已结项")-IF(OR($P103="已签署",$P103="履行中",$P103="已结项"),N($G103),0),""))</f>
        <v/>
      </c>
      <c r="J103" s="82">
        <f>IF($A103="","",IF($H103="确定",IF($G103="","待补充",N($G103)+N($I103)),IF($H103="零金额",N($G103)+N($I103),IF($H103="不适用","不适用","待补充"))))</f>
        <v/>
      </c>
      <c r="U103" s="65">
        <f>IF($A103="","",IF(COUNTIF($A$5:$A$104,$A103)&gt;1,"错误：编号重复",IF(OR($C103="",$D103="",$E103="",$F103="",$H103="",$N103="",$O103="",$P103="",$Q103="",$K103=""),"待补充",IF(AND(OR($H103="确定",$H103="零金额"),OR($G103="",$G103&lt;0)),"错误：金额",IF(AND($H103="确定",$K103&lt;&gt;"CNY"),"人工判断（HOLD）：非人民币",IF($H103="未确定","人工判断（HOLD）：金额未确定",IF(AND($H103="不适用",$F103&lt;&gt;"NDA/保密"),"待补充：金额口径",IF(AND($H103="零金额",$F103&lt;&gt;"NDA/保密"),"人工判断（HOLD）：零金额对价",IF(AND($H103&lt;&gt;"确定",$H103&lt;&gt;"零金额",$H103&lt;&gt;"不适用"),"错误：金额口径",IF(OR($T103="是",AND(OR($H103="确定",$H103="零金额"),$J103&gt;审批参数!$B$10)),"R3",IF(OR(AND(OR($H103="确定",$H103="零金额"),$J103&gt;审批参数!$B$9),$S103&gt;0,$L103&gt;审批参数!$B$12,$M103&gt;审批参数!$B$11,$R103&lt;&gt;"无"),"R2","R1")))))))))))</f>
        <v/>
      </c>
      <c r="V103" s="65">
        <f>IF($A103="","",IF(LEFT($U103,2)="错误","检查输入",IF(LEFT($U103,2)="待补","缺少必填项",IF(LEFT($U103,2)="人工","金额/币种需人工判断",TRIM(IF(OR($T103="是",AND(OR($H103="确定",$H103="零金额"),$J103&gt;审批参数!$B$10)),"金额或责任超升级线；","")&amp;IF(AND(OR($H103="确定",$H103="零金额"),$J103&gt;审批参数!$B$9,$J103&lt;=审批参数!$B$10),"金额超R1上限；","")&amp;IF($S103&gt;0,"存在实质偏离；","")&amp;IF($L103&gt;审批参数!$B$12,"期限超12个月；","")&amp;IF($M103&gt;审批参数!$B$11,"预付款超30%；","")&amp;IF($R103&lt;&gt;"无","专项风险；",""))))))</f>
        <v/>
      </c>
      <c r="W103" s="65">
        <f>IF($A103="","",IF(LEFT($U103,2)="错误","修正后重算",IF(LEFT($U103,2)="待补","补齐后重算",IF(LEFT($U103,2)="人工","转人工判断，不得自动放行",IF($U103="R3","完成R2审查后升级审批",IF($U103="R2","业务批准+法务审查+财务/专项意见","业务批准；涉及付款做财务核验；签署授权另查"))))))</f>
        <v/>
      </c>
    </row>
    <row r="104" ht="15" customHeight="1" s="50">
      <c r="I104" s="82">
        <f>IF($A104="","",IF(OR($H104="确定",$H104="零金额"),SUMIFS($G$5:$G$104,$B$5:$B$104,$B104,$P$5:$P$104,"已签署")+SUMIFS($G$5:$G$104,$B$5:$B$104,$B104,$P$5:$P$104,"履行中")+SUMIFS($G$5:$G$104,$B$5:$B$104,$B104,$P$5:$P$104,"已结项")-IF(OR($P104="已签署",$P104="履行中",$P104="已结项"),N($G104),0),""))</f>
        <v/>
      </c>
      <c r="J104" s="82">
        <f>IF($A104="","",IF($H104="确定",IF($G104="","待补充",N($G104)+N($I104)),IF($H104="零金额",N($G104)+N($I104),IF($H104="不适用","不适用","待补充"))))</f>
        <v/>
      </c>
      <c r="U104" s="65">
        <f>IF($A104="","",IF(COUNTIF($A$5:$A$104,$A104)&gt;1,"错误：编号重复",IF(OR($C104="",$D104="",$E104="",$F104="",$H104="",$N104="",$O104="",$P104="",$Q104="",$K104=""),"待补充",IF(AND(OR($H104="确定",$H104="零金额"),OR($G104="",$G104&lt;0)),"错误：金额",IF(AND($H104="确定",$K104&lt;&gt;"CNY"),"人工判断（HOLD）：非人民币",IF($H104="未确定","人工判断（HOLD）：金额未确定",IF(AND($H104="不适用",$F104&lt;&gt;"NDA/保密"),"待补充：金额口径",IF(AND($H104="零金额",$F104&lt;&gt;"NDA/保密"),"人工判断（HOLD）：零金额对价",IF(AND($H104&lt;&gt;"确定",$H104&lt;&gt;"零金额",$H104&lt;&gt;"不适用"),"错误：金额口径",IF(OR($T104="是",AND(OR($H104="确定",$H104="零金额"),$J104&gt;审批参数!$B$10)),"R3",IF(OR(AND(OR($H104="确定",$H104="零金额"),$J104&gt;审批参数!$B$9),$S104&gt;0,$L104&gt;审批参数!$B$12,$M104&gt;审批参数!$B$11,$R104&lt;&gt;"无"),"R2","R1")))))))))))</f>
        <v/>
      </c>
      <c r="V104" s="65">
        <f>IF($A104="","",IF(LEFT($U104,2)="错误","检查输入",IF(LEFT($U104,2)="待补","缺少必填项",IF(LEFT($U104,2)="人工","金额/币种需人工判断",TRIM(IF(OR($T104="是",AND(OR($H104="确定",$H104="零金额"),$J104&gt;审批参数!$B$10)),"金额或责任超升级线；","")&amp;IF(AND(OR($H104="确定",$H104="零金额"),$J104&gt;审批参数!$B$9,$J104&lt;=审批参数!$B$10),"金额超R1上限；","")&amp;IF($S104&gt;0,"存在实质偏离；","")&amp;IF($L104&gt;审批参数!$B$12,"期限超12个月；","")&amp;IF($M104&gt;审批参数!$B$11,"预付款超30%；","")&amp;IF($R104&lt;&gt;"无","专项风险；",""))))))</f>
        <v/>
      </c>
      <c r="W104" s="65">
        <f>IF($A104="","",IF(LEFT($U104,2)="错误","修正后重算",IF(LEFT($U104,2)="待补","补齐后重算",IF(LEFT($U104,2)="人工","转人工判断，不得自动放行",IF($U104="R3","完成R2审查后升级审批",IF($U104="R2","业务批准+法务审查+财务/专项意见","业务批准；涉及付款做财务核验；签署授权另查"))))))</f>
        <v/>
      </c>
    </row>
  </sheetData>
  <autoFilter ref="A4:Z104"/>
  <mergeCells count="3">
    <mergeCell ref="A1:Z1"/>
    <mergeCell ref="A3:Z3"/>
    <mergeCell ref="A2:Z2"/>
  </mergeCells>
  <conditionalFormatting sqref="A5:Z104">
    <cfRule type="expression" rank="0" priority="2" equalAverage="0" aboveAverage="0" dxfId="7" text="" percent="0" bottom="0">
      <formula>$G5&lt;0</formula>
    </cfRule>
    <cfRule type="expression" rank="0" priority="3" equalAverage="0" aboveAverage="0" dxfId="8" text="" percent="0" bottom="0">
      <formula>$U5="R3"</formula>
    </cfRule>
    <cfRule type="expression" rank="0" priority="4" equalAverage="0" aboveAverage="0" dxfId="9" text="" percent="0" bottom="0">
      <formula>$U5="R2"</formula>
    </cfRule>
    <cfRule type="expression" rank="0" priority="5" equalAverage="0" aboveAverage="0" dxfId="10" text="" percent="0" bottom="0">
      <formula>$U5="R1"</formula>
    </cfRule>
    <cfRule type="expression" rank="0" priority="6" equalAverage="0" aboveAverage="0" dxfId="7" text="" percent="0" bottom="0">
      <formula>OR(LEFT($U5,2)="错误",LEFT($U5,2)="待补",LEFT($U5,2)="人工")</formula>
    </cfRule>
  </conditionalFormatting>
  <conditionalFormatting sqref="Z5:Z104">
    <cfRule type="expression" rank="0" priority="7" equalAverage="0" aboveAverage="0" dxfId="11" text="" percent="0" bottom="0">
      <formula>$Z5="模拟"</formula>
    </cfRule>
  </conditionalFormatting>
  <dataValidations count="6">
    <dataValidation sqref="H5:H104" showDropDown="0" showInputMessage="0" showErrorMessage="0" allowBlank="1" errorTitle="金额口径" error="请选择：确定、未确定、不适用、零金额。" type="list" errorStyle="stop" operator="between">
      <formula1>"确定,未确定,不适用,零金额"</formula1>
      <formula2>0</formula2>
    </dataValidation>
    <dataValidation sqref="K5:K104" showDropDown="0" showInputMessage="0" showErrorMessage="0" allowBlank="1" type="list" errorStyle="stop" operator="between">
      <formula1>"CNY,USD,EUR,其他"</formula1>
      <formula2>0</formula2>
    </dataValidation>
    <dataValidation sqref="P5:P104" showDropDown="0" showInputMessage="0" showErrorMessage="0" allowBlank="1" type="list" errorStyle="stop" operator="between">
      <formula1>"拟稿,审批中,待签署,已签署,履行中,已结项,已终止,暂停"</formula1>
      <formula2>0</formula2>
    </dataValidation>
    <dataValidation sqref="R5:R104" showDropDown="0" showInputMessage="0" showErrorMessage="0" allowBlank="1" type="list" errorStyle="stop" operator="between">
      <formula1>"无,个人信息/委托处理,软件许可/开源,建设工程,劳动用工,跨境,担保/融资,其他专项"</formula1>
      <formula2>0</formula2>
    </dataValidation>
    <dataValidation sqref="T5:T104" showDropDown="0" showInputMessage="0" showErrorMessage="0" allowBlank="1" type="list" errorStyle="stop" operator="between">
      <formula1>"是,否"</formula1>
      <formula2>0</formula2>
    </dataValidation>
    <dataValidation sqref="M5:M104" showDropDown="0" showInputMessage="0" showErrorMessage="0" allowBlank="1" errorTitle="比例" error="预付款比例填 0 到 1，例如 30% 填 0.3。" type="decimal" errorStyle="stop" operator="between">
      <formula1>0</formula1>
      <formula2>1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tabColor rgb="FFC55A11"/>
    <outlinePr summaryBelow="1" summaryRight="1"/>
    <pageSetUpPr fitToPage="1"/>
  </sheetPr>
  <dimension ref="A1:N34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16" customWidth="1" style="49" min="1" max="1"/>
    <col width="18" customWidth="1" style="49" min="2" max="2"/>
    <col width="11" customWidth="1" style="49" min="3" max="3"/>
    <col width="10" customWidth="1" style="49" min="4" max="4"/>
    <col width="30" customWidth="1" style="49" min="5" max="5"/>
    <col width="32" customWidth="1" style="49" min="6" max="7"/>
    <col width="26" customWidth="1" style="49" min="8" max="10"/>
    <col width="16" customWidth="1" style="49" min="11" max="11"/>
    <col width="12" customWidth="1" style="49" min="12" max="12"/>
    <col width="24" customWidth="1" style="49" min="13" max="13"/>
    <col width="10" customWidth="1" style="49" min="14" max="14"/>
  </cols>
  <sheetData>
    <row r="1" ht="33.75" customHeight="1" s="50">
      <c r="A1" s="51" t="inlineStr">
        <is>
          <t>偏离明细（一条偏离一行）</t>
        </is>
      </c>
    </row>
    <row r="2" ht="27.75" customHeight="1" s="50">
      <c r="A2" s="52" t="inlineStr">
        <is>
          <t>只登记 B/C 类操作：备选条款或实质偏离。基准文字、最终文字、影响、补偿和关联审批必须齐全。全部示例为模拟。</t>
        </is>
      </c>
    </row>
    <row r="3" ht="31.5" customHeight="1" s="50">
      <c r="A3" s="74" t="inlineStr">
        <is>
          <t>实质偏离包括：新增/删除/改写条款，改变责任、权属、验收、付款、解除等安排。不得把实质改写伪装成填空。</t>
        </is>
      </c>
      <c r="B3" s="55" t="n"/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</row>
    <row r="4" ht="43.5" customHeight="1" s="50">
      <c r="A4" s="56" t="inlineStr">
        <is>
          <t>偏离编号</t>
        </is>
      </c>
      <c r="B4" s="56" t="inlineStr">
        <is>
          <t>合同编号</t>
        </is>
      </c>
      <c r="C4" s="56" t="inlineStr">
        <is>
          <t>绑定合同版本</t>
        </is>
      </c>
      <c r="D4" s="56" t="inlineStr">
        <is>
          <t>条款编号</t>
        </is>
      </c>
      <c r="E4" s="56" t="inlineStr">
        <is>
          <t>基准文字</t>
        </is>
      </c>
      <c r="F4" s="56" t="inlineStr">
        <is>
          <t>对方要求</t>
        </is>
      </c>
      <c r="G4" s="56" t="inlineStr">
        <is>
          <t>拟接受/最终文字</t>
        </is>
      </c>
      <c r="H4" s="56" t="inlineStr">
        <is>
          <t>影响</t>
        </is>
      </c>
      <c r="I4" s="56" t="inlineStr">
        <is>
          <t>补偿措施</t>
        </is>
      </c>
      <c r="J4" s="56" t="inlineStr">
        <is>
          <t>风险建议</t>
        </is>
      </c>
      <c r="K4" s="56" t="inlineStr">
        <is>
          <t>关联审批</t>
        </is>
      </c>
      <c r="L4" s="56" t="inlineStr">
        <is>
          <t>状态</t>
        </is>
      </c>
      <c r="M4" s="56" t="inlineStr">
        <is>
          <t>备注</t>
        </is>
      </c>
      <c r="N4" s="56" t="inlineStr">
        <is>
          <t>模拟标识</t>
        </is>
      </c>
    </row>
    <row r="5" ht="67.5" customHeight="1" s="50">
      <c r="A5" s="77" t="inlineStr">
        <is>
          <t>DEV-NDA-001</t>
        </is>
      </c>
      <c r="B5" s="63" t="inlineStr">
        <is>
          <t>SIM-NDA-001</t>
        </is>
      </c>
      <c r="C5" s="63" t="inlineStr">
        <is>
          <t>v1.0</t>
        </is>
      </c>
      <c r="D5" s="63" t="inlineStr">
        <is>
          <t>NDA-05</t>
        </is>
      </c>
      <c r="E5" s="80" t="inlineStr">
        <is>
          <t>普通保密信息保密期自披露之日起 3 年。</t>
        </is>
      </c>
      <c r="F5" s="80" t="inlineStr">
        <is>
          <t>缩短为 2 年，不接受 3 年。</t>
        </is>
      </c>
      <c r="G5" s="63" t="inlineStr">
        <is>
          <t>2 年；商业秘密仍按法定条件持续保护。</t>
        </is>
      </c>
      <c r="H5" s="80" t="inlineStr">
        <is>
          <t>普通信息保护期缩短 1 年；核心商业秘密不受影响。</t>
        </is>
      </c>
      <c r="I5" s="80" t="inlineStr">
        <is>
          <t>商业秘密单独标识、访问控制、到期提醒。</t>
        </is>
      </c>
      <c r="J5" s="80" t="inlineStr">
        <is>
          <t>可接受；保留商业秘密条款，不把普通信息升级为永久。</t>
        </is>
      </c>
      <c r="K5" s="65" t="inlineStr">
        <is>
          <t>APR-NDA-001</t>
        </is>
      </c>
      <c r="L5" s="86" t="inlineStr">
        <is>
          <t>已关闭</t>
        </is>
      </c>
      <c r="M5" s="80" t="inlineStr">
        <is>
          <t>最终文字已回填 v1.0。</t>
        </is>
      </c>
      <c r="N5" s="80" t="inlineStr">
        <is>
          <t>模拟</t>
        </is>
      </c>
    </row>
    <row r="6" ht="67.5" customHeight="1" s="50">
      <c r="A6" s="77" t="inlineStr">
        <is>
          <t>DEV-SVC-001</t>
        </is>
      </c>
      <c r="B6" s="63" t="inlineStr">
        <is>
          <t>SIM-SVC-001</t>
        </is>
      </c>
      <c r="C6" s="63" t="inlineStr">
        <is>
          <t>v1.0</t>
        </is>
      </c>
      <c r="D6" s="63" t="inlineStr">
        <is>
          <t>SVC-05</t>
        </is>
      </c>
      <c r="E6" s="80" t="inlineStr">
        <is>
          <t>首付款 30%，即 36,000 元。</t>
        </is>
      </c>
      <c r="F6" s="80" t="inlineStr">
        <is>
          <t>提高到 50%，即 60,000 元。</t>
        </is>
      </c>
      <c r="G6" s="80" t="inlineStr">
        <is>
          <t>不采纳；维持 30% / 40% / 30%。</t>
        </is>
      </c>
      <c r="H6" s="80" t="inlineStr">
        <is>
          <t>若接受，资金占用增加 24,000 元，履约约束减弱。</t>
        </is>
      </c>
      <c r="I6" s="80" t="inlineStr">
        <is>
          <t>启动材料核验、按验收付款、逾期违约金。</t>
        </is>
      </c>
      <c r="J6" s="80" t="inlineStr">
        <is>
          <t>不接受 50%；30% 已覆盖启动投入。</t>
        </is>
      </c>
      <c r="K6" s="65" t="inlineStr">
        <is>
          <t>APR-SVC-001</t>
        </is>
      </c>
      <c r="L6" s="86" t="inlineStr">
        <is>
          <t>已关闭</t>
        </is>
      </c>
      <c r="M6" s="80" t="inlineStr">
        <is>
          <t>未采纳对方要求，最终仍为 30%。</t>
        </is>
      </c>
      <c r="N6" s="80" t="inlineStr">
        <is>
          <t>模拟</t>
        </is>
      </c>
    </row>
    <row r="7" ht="15" customHeight="1" s="50">
      <c r="A7" s="57" t="n"/>
      <c r="B7" s="57" t="n"/>
      <c r="C7" s="57" t="n"/>
      <c r="D7" s="57" t="n"/>
      <c r="E7" s="57" t="n"/>
      <c r="F7" s="57" t="n"/>
      <c r="G7" s="57" t="n"/>
      <c r="H7" s="57" t="n"/>
      <c r="I7" s="57" t="n"/>
      <c r="J7" s="57" t="n"/>
      <c r="K7" s="57" t="n"/>
      <c r="L7" s="57" t="n"/>
      <c r="M7" s="57" t="n"/>
      <c r="N7" s="57" t="n"/>
    </row>
    <row r="8" ht="15" customHeight="1" s="50">
      <c r="A8" s="57" t="n"/>
      <c r="B8" s="57" t="n"/>
      <c r="C8" s="57" t="n"/>
      <c r="D8" s="57" t="n"/>
      <c r="E8" s="57" t="n"/>
      <c r="F8" s="57" t="n"/>
      <c r="G8" s="57" t="n"/>
      <c r="H8" s="57" t="n"/>
      <c r="I8" s="57" t="n"/>
      <c r="J8" s="57" t="n"/>
      <c r="K8" s="57" t="n"/>
      <c r="L8" s="57" t="n"/>
      <c r="M8" s="57" t="n"/>
      <c r="N8" s="57" t="n"/>
    </row>
    <row r="9" ht="15" customHeight="1" s="50">
      <c r="A9" s="57" t="n"/>
      <c r="B9" s="57" t="n"/>
      <c r="C9" s="57" t="n"/>
      <c r="D9" s="57" t="n"/>
      <c r="E9" s="57" t="n"/>
      <c r="F9" s="57" t="n"/>
      <c r="G9" s="57" t="n"/>
      <c r="H9" s="57" t="n"/>
      <c r="I9" s="57" t="n"/>
      <c r="J9" s="57" t="n"/>
      <c r="K9" s="57" t="n"/>
      <c r="L9" s="57" t="n"/>
      <c r="M9" s="57" t="n"/>
      <c r="N9" s="57" t="n"/>
    </row>
    <row r="10" ht="15" customHeight="1" s="50">
      <c r="A10" s="57" t="n"/>
      <c r="B10" s="57" t="n"/>
      <c r="C10" s="57" t="n"/>
      <c r="D10" s="57" t="n"/>
      <c r="E10" s="57" t="n"/>
      <c r="F10" s="57" t="n"/>
      <c r="G10" s="57" t="n"/>
      <c r="H10" s="57" t="n"/>
      <c r="I10" s="57" t="n"/>
      <c r="J10" s="57" t="n"/>
      <c r="K10" s="57" t="n"/>
      <c r="L10" s="57" t="n"/>
      <c r="M10" s="57" t="n"/>
      <c r="N10" s="57" t="n"/>
    </row>
    <row r="11" ht="15" customHeight="1" s="50">
      <c r="A11" s="57" t="n"/>
      <c r="B11" s="57" t="n"/>
      <c r="C11" s="57" t="n"/>
      <c r="D11" s="57" t="n"/>
      <c r="E11" s="57" t="n"/>
      <c r="F11" s="57" t="n"/>
      <c r="G11" s="57" t="n"/>
      <c r="H11" s="57" t="n"/>
      <c r="I11" s="57" t="n"/>
      <c r="J11" s="57" t="n"/>
      <c r="K11" s="57" t="n"/>
      <c r="L11" s="57" t="n"/>
      <c r="M11" s="57" t="n"/>
      <c r="N11" s="57" t="n"/>
    </row>
    <row r="12" ht="15" customHeight="1" s="50">
      <c r="A12" s="57" t="n"/>
      <c r="B12" s="57" t="n"/>
      <c r="C12" s="57" t="n"/>
      <c r="D12" s="57" t="n"/>
      <c r="E12" s="57" t="n"/>
      <c r="F12" s="57" t="n"/>
      <c r="G12" s="57" t="n"/>
      <c r="H12" s="57" t="n"/>
      <c r="I12" s="57" t="n"/>
      <c r="J12" s="57" t="n"/>
      <c r="K12" s="57" t="n"/>
      <c r="L12" s="57" t="n"/>
      <c r="M12" s="57" t="n"/>
      <c r="N12" s="57" t="n"/>
    </row>
    <row r="13" ht="15" customHeight="1" s="50">
      <c r="A13" s="57" t="n"/>
      <c r="B13" s="57" t="n"/>
      <c r="C13" s="57" t="n"/>
      <c r="D13" s="57" t="n"/>
      <c r="E13" s="57" t="n"/>
      <c r="F13" s="57" t="n"/>
      <c r="G13" s="57" t="n"/>
      <c r="H13" s="57" t="n"/>
      <c r="I13" s="57" t="n"/>
      <c r="J13" s="57" t="n"/>
      <c r="K13" s="57" t="n"/>
      <c r="L13" s="57" t="n"/>
      <c r="M13" s="57" t="n"/>
      <c r="N13" s="57" t="n"/>
    </row>
    <row r="14" ht="15" customHeight="1" s="50">
      <c r="A14" s="57" t="n"/>
      <c r="B14" s="57" t="n"/>
      <c r="C14" s="57" t="n"/>
      <c r="D14" s="57" t="n"/>
      <c r="E14" s="57" t="n"/>
      <c r="F14" s="57" t="n"/>
      <c r="G14" s="57" t="n"/>
      <c r="H14" s="57" t="n"/>
      <c r="I14" s="57" t="n"/>
      <c r="J14" s="57" t="n"/>
      <c r="K14" s="57" t="n"/>
      <c r="L14" s="57" t="n"/>
      <c r="M14" s="57" t="n"/>
      <c r="N14" s="57" t="n"/>
    </row>
    <row r="15" ht="15" customHeight="1" s="50">
      <c r="A15" s="57" t="n"/>
      <c r="B15" s="57" t="n"/>
      <c r="C15" s="57" t="n"/>
      <c r="D15" s="57" t="n"/>
      <c r="E15" s="57" t="n"/>
      <c r="F15" s="57" t="n"/>
      <c r="G15" s="57" t="n"/>
      <c r="H15" s="57" t="n"/>
      <c r="I15" s="57" t="n"/>
      <c r="J15" s="57" t="n"/>
      <c r="K15" s="57" t="n"/>
      <c r="L15" s="57" t="n"/>
      <c r="M15" s="57" t="n"/>
      <c r="N15" s="57" t="n"/>
    </row>
    <row r="16" ht="15" customHeight="1" s="50">
      <c r="A16" s="57" t="n"/>
      <c r="B16" s="57" t="n"/>
      <c r="C16" s="57" t="n"/>
      <c r="D16" s="57" t="n"/>
      <c r="E16" s="57" t="n"/>
      <c r="F16" s="57" t="n"/>
      <c r="G16" s="57" t="n"/>
      <c r="H16" s="57" t="n"/>
      <c r="I16" s="57" t="n"/>
      <c r="J16" s="57" t="n"/>
      <c r="K16" s="57" t="n"/>
      <c r="L16" s="57" t="n"/>
      <c r="M16" s="57" t="n"/>
      <c r="N16" s="57" t="n"/>
    </row>
    <row r="17" ht="15" customHeight="1" s="50">
      <c r="A17" s="57" t="n"/>
      <c r="B17" s="57" t="n"/>
      <c r="C17" s="57" t="n"/>
      <c r="D17" s="57" t="n"/>
      <c r="E17" s="57" t="n"/>
      <c r="F17" s="57" t="n"/>
      <c r="G17" s="57" t="n"/>
      <c r="H17" s="57" t="n"/>
      <c r="I17" s="57" t="n"/>
      <c r="J17" s="57" t="n"/>
      <c r="K17" s="57" t="n"/>
      <c r="L17" s="57" t="n"/>
      <c r="M17" s="57" t="n"/>
      <c r="N17" s="57" t="n"/>
    </row>
    <row r="18" ht="15" customHeight="1" s="50">
      <c r="A18" s="57" t="n"/>
      <c r="B18" s="57" t="n"/>
      <c r="C18" s="57" t="n"/>
      <c r="D18" s="57" t="n"/>
      <c r="E18" s="57" t="n"/>
      <c r="F18" s="57" t="n"/>
      <c r="G18" s="57" t="n"/>
      <c r="H18" s="57" t="n"/>
      <c r="I18" s="57" t="n"/>
      <c r="J18" s="57" t="n"/>
      <c r="K18" s="57" t="n"/>
      <c r="L18" s="57" t="n"/>
      <c r="M18" s="57" t="n"/>
      <c r="N18" s="57" t="n"/>
    </row>
    <row r="19" ht="15" customHeight="1" s="50">
      <c r="A19" s="57" t="n"/>
      <c r="B19" s="57" t="n"/>
      <c r="C19" s="57" t="n"/>
      <c r="D19" s="57" t="n"/>
      <c r="E19" s="57" t="n"/>
      <c r="F19" s="57" t="n"/>
      <c r="G19" s="57" t="n"/>
      <c r="H19" s="57" t="n"/>
      <c r="I19" s="57" t="n"/>
      <c r="J19" s="57" t="n"/>
      <c r="K19" s="57" t="n"/>
      <c r="L19" s="57" t="n"/>
      <c r="M19" s="57" t="n"/>
      <c r="N19" s="57" t="n"/>
    </row>
    <row r="20" ht="15" customHeight="1" s="50">
      <c r="A20" s="57" t="n"/>
      <c r="B20" s="57" t="n"/>
      <c r="C20" s="57" t="n"/>
      <c r="D20" s="57" t="n"/>
      <c r="E20" s="57" t="n"/>
      <c r="F20" s="57" t="n"/>
      <c r="G20" s="57" t="n"/>
      <c r="H20" s="57" t="n"/>
      <c r="I20" s="57" t="n"/>
      <c r="J20" s="57" t="n"/>
      <c r="K20" s="57" t="n"/>
      <c r="L20" s="57" t="n"/>
      <c r="M20" s="57" t="n"/>
      <c r="N20" s="57" t="n"/>
    </row>
    <row r="21" ht="15" customHeight="1" s="50">
      <c r="A21" s="57" t="n"/>
      <c r="B21" s="57" t="n"/>
      <c r="C21" s="57" t="n"/>
      <c r="D21" s="57" t="n"/>
      <c r="E21" s="57" t="n"/>
      <c r="F21" s="57" t="n"/>
      <c r="G21" s="57" t="n"/>
      <c r="H21" s="57" t="n"/>
      <c r="I21" s="57" t="n"/>
      <c r="J21" s="57" t="n"/>
      <c r="K21" s="57" t="n"/>
      <c r="L21" s="57" t="n"/>
      <c r="M21" s="57" t="n"/>
      <c r="N21" s="57" t="n"/>
    </row>
    <row r="22" ht="15" customHeight="1" s="50">
      <c r="A22" s="57" t="n"/>
      <c r="B22" s="57" t="n"/>
      <c r="C22" s="57" t="n"/>
      <c r="D22" s="57" t="n"/>
      <c r="E22" s="57" t="n"/>
      <c r="F22" s="57" t="n"/>
      <c r="G22" s="57" t="n"/>
      <c r="H22" s="57" t="n"/>
      <c r="I22" s="57" t="n"/>
      <c r="J22" s="57" t="n"/>
      <c r="K22" s="57" t="n"/>
      <c r="L22" s="57" t="n"/>
      <c r="M22" s="57" t="n"/>
      <c r="N22" s="57" t="n"/>
    </row>
    <row r="23" ht="15" customHeight="1" s="50">
      <c r="A23" s="57" t="n"/>
      <c r="B23" s="57" t="n"/>
      <c r="C23" s="57" t="n"/>
      <c r="D23" s="57" t="n"/>
      <c r="E23" s="57" t="n"/>
      <c r="F23" s="57" t="n"/>
      <c r="G23" s="57" t="n"/>
      <c r="H23" s="57" t="n"/>
      <c r="I23" s="57" t="n"/>
      <c r="J23" s="57" t="n"/>
      <c r="K23" s="57" t="n"/>
      <c r="L23" s="57" t="n"/>
      <c r="M23" s="57" t="n"/>
      <c r="N23" s="57" t="n"/>
    </row>
    <row r="24" ht="15" customHeight="1" s="50">
      <c r="A24" s="57" t="n"/>
      <c r="B24" s="57" t="n"/>
      <c r="C24" s="57" t="n"/>
      <c r="D24" s="57" t="n"/>
      <c r="E24" s="57" t="n"/>
      <c r="F24" s="57" t="n"/>
      <c r="G24" s="57" t="n"/>
      <c r="H24" s="57" t="n"/>
      <c r="I24" s="57" t="n"/>
      <c r="J24" s="57" t="n"/>
      <c r="K24" s="57" t="n"/>
      <c r="L24" s="57" t="n"/>
      <c r="M24" s="57" t="n"/>
      <c r="N24" s="57" t="n"/>
    </row>
    <row r="25" ht="15" customHeight="1" s="50">
      <c r="A25" s="57" t="n"/>
      <c r="B25" s="57" t="n"/>
      <c r="C25" s="57" t="n"/>
      <c r="D25" s="57" t="n"/>
      <c r="E25" s="57" t="n"/>
      <c r="F25" s="57" t="n"/>
      <c r="G25" s="57" t="n"/>
      <c r="H25" s="57" t="n"/>
      <c r="I25" s="57" t="n"/>
      <c r="J25" s="57" t="n"/>
      <c r="K25" s="57" t="n"/>
      <c r="L25" s="57" t="n"/>
      <c r="M25" s="57" t="n"/>
      <c r="N25" s="57" t="n"/>
    </row>
    <row r="26" ht="15" customHeight="1" s="50">
      <c r="A26" s="57" t="n"/>
      <c r="B26" s="57" t="n"/>
      <c r="C26" s="57" t="n"/>
      <c r="D26" s="57" t="n"/>
      <c r="E26" s="57" t="n"/>
      <c r="F26" s="57" t="n"/>
      <c r="G26" s="57" t="n"/>
      <c r="H26" s="57" t="n"/>
      <c r="I26" s="57" t="n"/>
      <c r="J26" s="57" t="n"/>
      <c r="K26" s="57" t="n"/>
      <c r="L26" s="57" t="n"/>
      <c r="M26" s="57" t="n"/>
      <c r="N26" s="57" t="n"/>
    </row>
    <row r="27" ht="15" customHeight="1" s="50">
      <c r="A27" s="57" t="n"/>
      <c r="B27" s="57" t="n"/>
      <c r="C27" s="57" t="n"/>
      <c r="D27" s="57" t="n"/>
      <c r="E27" s="57" t="n"/>
      <c r="F27" s="57" t="n"/>
      <c r="G27" s="57" t="n"/>
      <c r="H27" s="57" t="n"/>
      <c r="I27" s="57" t="n"/>
      <c r="J27" s="57" t="n"/>
      <c r="K27" s="57" t="n"/>
      <c r="L27" s="57" t="n"/>
      <c r="M27" s="57" t="n"/>
      <c r="N27" s="57" t="n"/>
    </row>
    <row r="28" ht="15" customHeight="1" s="50">
      <c r="A28" s="57" t="n"/>
      <c r="B28" s="57" t="n"/>
      <c r="C28" s="57" t="n"/>
      <c r="D28" s="57" t="n"/>
      <c r="E28" s="57" t="n"/>
      <c r="F28" s="57" t="n"/>
      <c r="G28" s="57" t="n"/>
      <c r="H28" s="57" t="n"/>
      <c r="I28" s="57" t="n"/>
      <c r="J28" s="57" t="n"/>
      <c r="K28" s="57" t="n"/>
      <c r="L28" s="57" t="n"/>
      <c r="M28" s="57" t="n"/>
      <c r="N28" s="57" t="n"/>
    </row>
    <row r="29" ht="15" customHeight="1" s="50">
      <c r="A29" s="57" t="n"/>
      <c r="B29" s="57" t="n"/>
      <c r="C29" s="57" t="n"/>
      <c r="D29" s="57" t="n"/>
      <c r="E29" s="57" t="n"/>
      <c r="F29" s="57" t="n"/>
      <c r="G29" s="57" t="n"/>
      <c r="H29" s="57" t="n"/>
      <c r="I29" s="57" t="n"/>
      <c r="J29" s="57" t="n"/>
      <c r="K29" s="57" t="n"/>
      <c r="L29" s="57" t="n"/>
      <c r="M29" s="57" t="n"/>
      <c r="N29" s="57" t="n"/>
    </row>
    <row r="30" ht="15" customHeight="1" s="50">
      <c r="A30" s="57" t="n"/>
      <c r="B30" s="57" t="n"/>
      <c r="C30" s="57" t="n"/>
      <c r="D30" s="57" t="n"/>
      <c r="E30" s="57" t="n"/>
      <c r="F30" s="57" t="n"/>
      <c r="G30" s="57" t="n"/>
      <c r="H30" s="57" t="n"/>
      <c r="I30" s="57" t="n"/>
      <c r="J30" s="57" t="n"/>
      <c r="K30" s="57" t="n"/>
      <c r="L30" s="57" t="n"/>
      <c r="M30" s="57" t="n"/>
      <c r="N30" s="57" t="n"/>
    </row>
    <row r="31" ht="15" customHeight="1" s="50">
      <c r="A31" s="57" t="n"/>
      <c r="B31" s="57" t="n"/>
      <c r="C31" s="57" t="n"/>
      <c r="D31" s="57" t="n"/>
      <c r="E31" s="57" t="n"/>
      <c r="F31" s="57" t="n"/>
      <c r="G31" s="57" t="n"/>
      <c r="H31" s="57" t="n"/>
      <c r="I31" s="57" t="n"/>
      <c r="J31" s="57" t="n"/>
      <c r="K31" s="57" t="n"/>
      <c r="L31" s="57" t="n"/>
      <c r="M31" s="57" t="n"/>
      <c r="N31" s="57" t="n"/>
    </row>
    <row r="32" ht="15" customHeight="1" s="50">
      <c r="A32" s="57" t="n"/>
      <c r="B32" s="57" t="n"/>
      <c r="C32" s="57" t="n"/>
      <c r="D32" s="57" t="n"/>
      <c r="E32" s="57" t="n"/>
      <c r="F32" s="57" t="n"/>
      <c r="G32" s="57" t="n"/>
      <c r="H32" s="57" t="n"/>
      <c r="I32" s="57" t="n"/>
      <c r="J32" s="57" t="n"/>
      <c r="K32" s="57" t="n"/>
      <c r="L32" s="57" t="n"/>
      <c r="M32" s="57" t="n"/>
      <c r="N32" s="57" t="n"/>
    </row>
    <row r="33" ht="15" customHeight="1" s="50">
      <c r="A33" s="57" t="n"/>
      <c r="B33" s="57" t="n"/>
      <c r="C33" s="57" t="n"/>
      <c r="D33" s="57" t="n"/>
      <c r="E33" s="57" t="n"/>
      <c r="F33" s="57" t="n"/>
      <c r="G33" s="57" t="n"/>
      <c r="H33" s="57" t="n"/>
      <c r="I33" s="57" t="n"/>
      <c r="J33" s="57" t="n"/>
      <c r="K33" s="57" t="n"/>
      <c r="L33" s="57" t="n"/>
      <c r="M33" s="57" t="n"/>
      <c r="N33" s="57" t="n"/>
    </row>
    <row r="34" ht="15" customHeight="1" s="50">
      <c r="A34" s="57" t="n"/>
      <c r="B34" s="57" t="n"/>
      <c r="C34" s="57" t="n"/>
      <c r="D34" s="57" t="n"/>
      <c r="E34" s="57" t="n"/>
      <c r="F34" s="57" t="n"/>
      <c r="G34" s="57" t="n"/>
      <c r="H34" s="57" t="n"/>
      <c r="I34" s="57" t="n"/>
      <c r="J34" s="57" t="n"/>
      <c r="K34" s="57" t="n"/>
      <c r="L34" s="57" t="n"/>
      <c r="M34" s="57" t="n"/>
      <c r="N34" s="57" t="n"/>
    </row>
  </sheetData>
  <autoFilter ref="A4:N34"/>
  <mergeCells count="3">
    <mergeCell ref="A3:N3"/>
    <mergeCell ref="A2:N2"/>
    <mergeCell ref="A1:N1"/>
  </mergeCells>
  <conditionalFormatting sqref="A5:N34">
    <cfRule type="expression" rank="0" priority="2" equalAverage="0" aboveAverage="0" dxfId="9" text="" percent="0" bottom="0">
      <formula>$L5="开放"</formula>
    </cfRule>
    <cfRule type="expression" rank="0" priority="3" equalAverage="0" aboveAverage="0" dxfId="10" text="" percent="0" bottom="0">
      <formula>$L5="已关闭"</formula>
    </cfRule>
  </conditionalFormatting>
  <conditionalFormatting sqref="N5:N34">
    <cfRule type="expression" rank="0" priority="4" equalAverage="0" aboveAverage="0" dxfId="11" text="" percent="0" bottom="0">
      <formula>$N5="模拟"</formula>
    </cfRule>
  </conditionalFormatting>
  <dataValidations count="1">
    <dataValidation sqref="L5:L34" showDropDown="0" showInputMessage="0" showErrorMessage="0" allowBlank="1" type="list" errorStyle="stop" operator="between">
      <formula1>"开放,谈判中,已关闭,已拒绝"</formula1>
      <formula2>0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tabColor rgb="FF548235"/>
    <outlinePr summaryBelow="1" summaryRight="1"/>
    <pageSetUpPr fitToPage="1"/>
  </sheetPr>
  <dimension ref="A1:O34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16" customWidth="1" style="49" min="1" max="1"/>
    <col width="18" customWidth="1" style="49" min="2" max="2"/>
    <col width="11" customWidth="1" style="49" min="3" max="3"/>
    <col width="10" customWidth="1" style="49" min="4" max="4"/>
    <col width="22" customWidth="1" style="49" min="5" max="5"/>
    <col width="24" customWidth="1" style="49" min="6" max="7"/>
    <col width="22" customWidth="1" style="49" min="8" max="8"/>
    <col width="42" customWidth="1" style="49" min="9" max="9"/>
    <col width="12" customWidth="1" style="49" min="10" max="10"/>
    <col width="24" customWidth="1" style="49" min="11" max="11"/>
    <col width="28" customWidth="1" style="49" min="12" max="12"/>
    <col width="26" customWidth="1" style="49" min="13" max="13"/>
    <col width="20" customWidth="1" style="49" min="14" max="14"/>
    <col width="10" customWidth="1" style="49" min="15" max="15"/>
  </cols>
  <sheetData>
    <row r="1" ht="33.75" customHeight="1" s="50">
      <c r="A1" s="51" t="inlineStr">
        <is>
          <t>审批记录（必须绑定合同版本）</t>
        </is>
      </c>
    </row>
    <row r="2" ht="27.75" customHeight="1" s="50">
      <c r="A2" s="52" t="inlineStr">
        <is>
          <t>业务批准、法务审查、财务核验、升级审批和签署授权分开记录；签前实质变更需重新核验。全部示例为模拟。</t>
        </is>
      </c>
    </row>
    <row r="3" ht="31.5" customHeight="1" s="50">
      <c r="A3" s="74" t="inlineStr">
        <is>
          <t>一条审批记录对应一个合同版本。版本是否最终=否时，整行提示“需复核”；合同编号+版本在台账中找不到时，提示“错误：合同版本不匹配”。</t>
        </is>
      </c>
      <c r="B3" s="55" t="n"/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  <c r="O3" s="55" t="n"/>
    </row>
    <row r="4" ht="45.75" customHeight="1" s="50">
      <c r="A4" s="56" t="inlineStr">
        <is>
          <t>审批编号</t>
        </is>
      </c>
      <c r="B4" s="56" t="inlineStr">
        <is>
          <t>合同编号</t>
        </is>
      </c>
      <c r="C4" s="56" t="inlineStr">
        <is>
          <t>对应合同版本</t>
        </is>
      </c>
      <c r="D4" s="56" t="inlineStr">
        <is>
          <t>版本是否最终</t>
        </is>
      </c>
      <c r="E4" s="56" t="inlineStr">
        <is>
          <t>业务批准人/日期</t>
        </is>
      </c>
      <c r="F4" s="56" t="inlineStr">
        <is>
          <t>法务意见/日期</t>
        </is>
      </c>
      <c r="G4" s="56" t="inlineStr">
        <is>
          <t>财务意见/日期</t>
        </is>
      </c>
      <c r="H4" s="56" t="inlineStr">
        <is>
          <t>升级审批人/日期</t>
        </is>
      </c>
      <c r="I4" s="56" t="inlineStr">
        <is>
          <t>批准条件</t>
        </is>
      </c>
      <c r="J4" s="56" t="inlineStr">
        <is>
          <t>有效期至</t>
        </is>
      </c>
      <c r="K4" s="56" t="inlineStr">
        <is>
          <t>签署授权核验人/日期</t>
        </is>
      </c>
      <c r="L4" s="56" t="inlineStr">
        <is>
          <t>证据位置</t>
        </is>
      </c>
      <c r="M4" s="56" t="inlineStr">
        <is>
          <t>备注</t>
        </is>
      </c>
      <c r="N4" s="56" t="inlineStr">
        <is>
          <t>版本核验（公式）</t>
        </is>
      </c>
      <c r="O4" s="56" t="inlineStr">
        <is>
          <t>模拟标识</t>
        </is>
      </c>
    </row>
    <row r="5" ht="72" customHeight="1" s="50">
      <c r="A5" s="77" t="inlineStr">
        <is>
          <t>APR-NDA-001</t>
        </is>
      </c>
      <c r="B5" s="63" t="inlineStr">
        <is>
          <t>SIM-NDA-001</t>
        </is>
      </c>
      <c r="C5" s="63" t="inlineStr">
        <is>
          <t>v1.0</t>
        </is>
      </c>
      <c r="D5" s="80" t="inlineStr">
        <is>
          <t>是</t>
        </is>
      </c>
      <c r="E5" s="80" t="inlineStr">
        <is>
          <t>模拟业务 A / 2026-10-29</t>
        </is>
      </c>
      <c r="F5" s="80" t="inlineStr">
        <is>
          <t>同意可让步版 / 2026-10-29</t>
        </is>
      </c>
      <c r="G5" s="80" t="inlineStr">
        <is>
          <t>不适用</t>
        </is>
      </c>
      <c r="H5" s="80" t="inlineStr">
        <is>
          <t>不适用</t>
        </is>
      </c>
      <c r="I5" s="80" t="inlineStr">
        <is>
          <t>普通信息 2 年；商业秘密按法定条件；不得目的外使用；披露人员限于清单。</t>
        </is>
      </c>
      <c r="J5" s="63" t="inlineStr">
        <is>
          <t>2026-11-30</t>
        </is>
      </c>
      <c r="K5" s="80" t="inlineStr">
        <is>
          <t>模拟授权 C / 2026-10-29</t>
        </is>
      </c>
      <c r="L5" s="63" t="inlineStr">
        <is>
          <t>SIM-证据/NDA/APR-NDA-001/</t>
        </is>
      </c>
      <c r="M5" s="80" t="inlineStr">
        <is>
          <t>电子签证据包。</t>
        </is>
      </c>
      <c r="N5" s="66">
        <f>IF($A5="","",IF(COUNTIFS(合同台账!$A$5:$A$104,$B5,合同台账!$O$5:$O$104,$C5)=0,"错误：合同版本不匹配",IF($D5&lt;&gt;"是","需复核：非最终版本","已绑定最终版本")))</f>
        <v/>
      </c>
      <c r="O5" s="87" t="inlineStr">
        <is>
          <t>模拟</t>
        </is>
      </c>
    </row>
    <row r="6" ht="72" customHeight="1" s="50">
      <c r="A6" s="77" t="inlineStr">
        <is>
          <t>APR-SVC-001</t>
        </is>
      </c>
      <c r="B6" s="63" t="inlineStr">
        <is>
          <t>SIM-SVC-001</t>
        </is>
      </c>
      <c r="C6" s="63" t="inlineStr">
        <is>
          <t>v1.0</t>
        </is>
      </c>
      <c r="D6" s="80" t="inlineStr">
        <is>
          <t>是</t>
        </is>
      </c>
      <c r="E6" s="80" t="inlineStr">
        <is>
          <t>模拟业务 B / 2026-10-30</t>
        </is>
      </c>
      <c r="F6" s="80" t="inlineStr">
        <is>
          <t>同意模板及付款安排 / 2026-10-30</t>
        </is>
      </c>
      <c r="G6" s="80" t="inlineStr">
        <is>
          <t>确认预算/税率/付款节点 / 2026-10-30</t>
        </is>
      </c>
      <c r="H6" s="80" t="inlineStr">
        <is>
          <t>不适用</t>
        </is>
      </c>
      <c r="I6" s="80" t="inlineStr">
        <is>
          <t>预付款维持 30%；首付前启动材料+发票；二笔前两项验收；尾款前培训验收+结项。</t>
        </is>
      </c>
      <c r="J6" s="63" t="inlineStr">
        <is>
          <t>2026-11-30</t>
        </is>
      </c>
      <c r="K6" s="80" t="inlineStr">
        <is>
          <t>模拟授权 D / 2026-10-30</t>
        </is>
      </c>
      <c r="L6" s="63" t="inlineStr">
        <is>
          <t>SIM-证据/SVC/APR-SVC-001/</t>
        </is>
      </c>
      <c r="M6" s="80" t="inlineStr">
        <is>
          <t>纸质签署。</t>
        </is>
      </c>
      <c r="N6" s="66">
        <f>IF($A6="","",IF(COUNTIFS(合同台账!$A$5:$A$104,$B6,合同台账!$O$5:$O$104,$C6)=0,"错误：合同版本不匹配",IF($D6&lt;&gt;"是","需复核：非最终版本","已绑定最终版本")))</f>
        <v/>
      </c>
      <c r="O6" s="87" t="inlineStr">
        <is>
          <t>模拟</t>
        </is>
      </c>
    </row>
    <row r="7" ht="15" customHeight="1" s="50">
      <c r="A7" s="57" t="n"/>
      <c r="B7" s="57" t="n"/>
      <c r="C7" s="57" t="n"/>
      <c r="D7" s="57" t="n"/>
      <c r="E7" s="57" t="n"/>
      <c r="F7" s="57" t="n"/>
      <c r="G7" s="57" t="n"/>
      <c r="H7" s="57" t="n"/>
      <c r="I7" s="57" t="n"/>
      <c r="J7" s="57" t="n"/>
      <c r="K7" s="57" t="n"/>
      <c r="L7" s="57" t="n"/>
      <c r="M7" s="57" t="n"/>
      <c r="N7" s="65">
        <f>IF($A7="","",IF(COUNTIFS(合同台账!$A$5:$A$104,$B7,合同台账!$O$5:$O$104,$C7)=0,"错误：合同版本不匹配",IF($D7&lt;&gt;"是","需复核：非最终版本","已绑定最终版本")))</f>
        <v/>
      </c>
      <c r="O7" s="57" t="n"/>
    </row>
    <row r="8" ht="15" customHeight="1" s="50">
      <c r="A8" s="57" t="n"/>
      <c r="B8" s="57" t="n"/>
      <c r="C8" s="57" t="n"/>
      <c r="D8" s="57" t="n"/>
      <c r="E8" s="57" t="n"/>
      <c r="F8" s="57" t="n"/>
      <c r="G8" s="57" t="n"/>
      <c r="H8" s="57" t="n"/>
      <c r="I8" s="57" t="n"/>
      <c r="J8" s="57" t="n"/>
      <c r="K8" s="57" t="n"/>
      <c r="L8" s="57" t="n"/>
      <c r="M8" s="57" t="n"/>
      <c r="N8" s="65">
        <f>IF($A8="","",IF(COUNTIFS(合同台账!$A$5:$A$104,$B8,合同台账!$O$5:$O$104,$C8)=0,"错误：合同版本不匹配",IF($D8&lt;&gt;"是","需复核：非最终版本","已绑定最终版本")))</f>
        <v/>
      </c>
      <c r="O8" s="57" t="n"/>
    </row>
    <row r="9" ht="15" customHeight="1" s="50">
      <c r="A9" s="57" t="n"/>
      <c r="B9" s="57" t="n"/>
      <c r="C9" s="57" t="n"/>
      <c r="D9" s="57" t="n"/>
      <c r="E9" s="57" t="n"/>
      <c r="F9" s="57" t="n"/>
      <c r="G9" s="57" t="n"/>
      <c r="H9" s="57" t="n"/>
      <c r="I9" s="57" t="n"/>
      <c r="J9" s="57" t="n"/>
      <c r="K9" s="57" t="n"/>
      <c r="L9" s="57" t="n"/>
      <c r="M9" s="57" t="n"/>
      <c r="N9" s="65">
        <f>IF($A9="","",IF(COUNTIFS(合同台账!$A$5:$A$104,$B9,合同台账!$O$5:$O$104,$C9)=0,"错误：合同版本不匹配",IF($D9&lt;&gt;"是","需复核：非最终版本","已绑定最终版本")))</f>
        <v/>
      </c>
      <c r="O9" s="57" t="n"/>
    </row>
    <row r="10" ht="15" customHeight="1" s="50">
      <c r="A10" s="57" t="n"/>
      <c r="B10" s="57" t="n"/>
      <c r="C10" s="57" t="n"/>
      <c r="D10" s="57" t="n"/>
      <c r="E10" s="57" t="n"/>
      <c r="F10" s="57" t="n"/>
      <c r="G10" s="57" t="n"/>
      <c r="H10" s="57" t="n"/>
      <c r="I10" s="57" t="n"/>
      <c r="J10" s="57" t="n"/>
      <c r="K10" s="57" t="n"/>
      <c r="L10" s="57" t="n"/>
      <c r="M10" s="57" t="n"/>
      <c r="N10" s="65">
        <f>IF($A10="","",IF(COUNTIFS(合同台账!$A$5:$A$104,$B10,合同台账!$O$5:$O$104,$C10)=0,"错误：合同版本不匹配",IF($D10&lt;&gt;"是","需复核：非最终版本","已绑定最终版本")))</f>
        <v/>
      </c>
      <c r="O10" s="57" t="n"/>
    </row>
    <row r="11" ht="15" customHeight="1" s="50">
      <c r="A11" s="57" t="n"/>
      <c r="B11" s="57" t="n"/>
      <c r="C11" s="57" t="n"/>
      <c r="D11" s="57" t="n"/>
      <c r="E11" s="57" t="n"/>
      <c r="F11" s="57" t="n"/>
      <c r="G11" s="57" t="n"/>
      <c r="H11" s="57" t="n"/>
      <c r="I11" s="57" t="n"/>
      <c r="J11" s="57" t="n"/>
      <c r="K11" s="57" t="n"/>
      <c r="L11" s="57" t="n"/>
      <c r="M11" s="57" t="n"/>
      <c r="N11" s="65">
        <f>IF($A11="","",IF(COUNTIFS(合同台账!$A$5:$A$104,$B11,合同台账!$O$5:$O$104,$C11)=0,"错误：合同版本不匹配",IF($D11&lt;&gt;"是","需复核：非最终版本","已绑定最终版本")))</f>
        <v/>
      </c>
      <c r="O11" s="57" t="n"/>
    </row>
    <row r="12" ht="15" customHeight="1" s="50">
      <c r="A12" s="57" t="n"/>
      <c r="B12" s="57" t="n"/>
      <c r="C12" s="57" t="n"/>
      <c r="D12" s="57" t="n"/>
      <c r="E12" s="57" t="n"/>
      <c r="F12" s="57" t="n"/>
      <c r="G12" s="57" t="n"/>
      <c r="H12" s="57" t="n"/>
      <c r="I12" s="57" t="n"/>
      <c r="J12" s="57" t="n"/>
      <c r="K12" s="57" t="n"/>
      <c r="L12" s="57" t="n"/>
      <c r="M12" s="57" t="n"/>
      <c r="N12" s="65">
        <f>IF($A12="","",IF(COUNTIFS(合同台账!$A$5:$A$104,$B12,合同台账!$O$5:$O$104,$C12)=0,"错误：合同版本不匹配",IF($D12&lt;&gt;"是","需复核：非最终版本","已绑定最终版本")))</f>
        <v/>
      </c>
      <c r="O12" s="57" t="n"/>
    </row>
    <row r="13" ht="15" customHeight="1" s="50">
      <c r="A13" s="57" t="n"/>
      <c r="B13" s="57" t="n"/>
      <c r="C13" s="57" t="n"/>
      <c r="D13" s="57" t="n"/>
      <c r="E13" s="57" t="n"/>
      <c r="F13" s="57" t="n"/>
      <c r="G13" s="57" t="n"/>
      <c r="H13" s="57" t="n"/>
      <c r="I13" s="57" t="n"/>
      <c r="J13" s="57" t="n"/>
      <c r="K13" s="57" t="n"/>
      <c r="L13" s="57" t="n"/>
      <c r="M13" s="57" t="n"/>
      <c r="N13" s="65">
        <f>IF($A13="","",IF(COUNTIFS(合同台账!$A$5:$A$104,$B13,合同台账!$O$5:$O$104,$C13)=0,"错误：合同版本不匹配",IF($D13&lt;&gt;"是","需复核：非最终版本","已绑定最终版本")))</f>
        <v/>
      </c>
      <c r="O13" s="57" t="n"/>
    </row>
    <row r="14" ht="15" customHeight="1" s="50">
      <c r="A14" s="57" t="n"/>
      <c r="B14" s="57" t="n"/>
      <c r="C14" s="57" t="n"/>
      <c r="D14" s="57" t="n"/>
      <c r="E14" s="57" t="n"/>
      <c r="F14" s="57" t="n"/>
      <c r="G14" s="57" t="n"/>
      <c r="H14" s="57" t="n"/>
      <c r="I14" s="57" t="n"/>
      <c r="J14" s="57" t="n"/>
      <c r="K14" s="57" t="n"/>
      <c r="L14" s="57" t="n"/>
      <c r="M14" s="57" t="n"/>
      <c r="N14" s="65">
        <f>IF($A14="","",IF(COUNTIFS(合同台账!$A$5:$A$104,$B14,合同台账!$O$5:$O$104,$C14)=0,"错误：合同版本不匹配",IF($D14&lt;&gt;"是","需复核：非最终版本","已绑定最终版本")))</f>
        <v/>
      </c>
      <c r="O14" s="57" t="n"/>
    </row>
    <row r="15" ht="15" customHeight="1" s="50">
      <c r="A15" s="57" t="n"/>
      <c r="B15" s="57" t="n"/>
      <c r="C15" s="57" t="n"/>
      <c r="D15" s="57" t="n"/>
      <c r="E15" s="57" t="n"/>
      <c r="F15" s="57" t="n"/>
      <c r="G15" s="57" t="n"/>
      <c r="H15" s="57" t="n"/>
      <c r="I15" s="57" t="n"/>
      <c r="J15" s="57" t="n"/>
      <c r="K15" s="57" t="n"/>
      <c r="L15" s="57" t="n"/>
      <c r="M15" s="57" t="n"/>
      <c r="N15" s="65">
        <f>IF($A15="","",IF(COUNTIFS(合同台账!$A$5:$A$104,$B15,合同台账!$O$5:$O$104,$C15)=0,"错误：合同版本不匹配",IF($D15&lt;&gt;"是","需复核：非最终版本","已绑定最终版本")))</f>
        <v/>
      </c>
      <c r="O15" s="57" t="n"/>
    </row>
    <row r="16" ht="15" customHeight="1" s="50">
      <c r="A16" s="57" t="n"/>
      <c r="B16" s="57" t="n"/>
      <c r="C16" s="57" t="n"/>
      <c r="D16" s="57" t="n"/>
      <c r="E16" s="57" t="n"/>
      <c r="F16" s="57" t="n"/>
      <c r="G16" s="57" t="n"/>
      <c r="H16" s="57" t="n"/>
      <c r="I16" s="57" t="n"/>
      <c r="J16" s="57" t="n"/>
      <c r="K16" s="57" t="n"/>
      <c r="L16" s="57" t="n"/>
      <c r="M16" s="57" t="n"/>
      <c r="N16" s="65">
        <f>IF($A16="","",IF(COUNTIFS(合同台账!$A$5:$A$104,$B16,合同台账!$O$5:$O$104,$C16)=0,"错误：合同版本不匹配",IF($D16&lt;&gt;"是","需复核：非最终版本","已绑定最终版本")))</f>
        <v/>
      </c>
      <c r="O16" s="57" t="n"/>
    </row>
    <row r="17" ht="15" customHeight="1" s="50">
      <c r="A17" s="57" t="n"/>
      <c r="B17" s="57" t="n"/>
      <c r="C17" s="57" t="n"/>
      <c r="D17" s="57" t="n"/>
      <c r="E17" s="57" t="n"/>
      <c r="F17" s="57" t="n"/>
      <c r="G17" s="57" t="n"/>
      <c r="H17" s="57" t="n"/>
      <c r="I17" s="57" t="n"/>
      <c r="J17" s="57" t="n"/>
      <c r="K17" s="57" t="n"/>
      <c r="L17" s="57" t="n"/>
      <c r="M17" s="57" t="n"/>
      <c r="N17" s="65">
        <f>IF($A17="","",IF(COUNTIFS(合同台账!$A$5:$A$104,$B17,合同台账!$O$5:$O$104,$C17)=0,"错误：合同版本不匹配",IF($D17&lt;&gt;"是","需复核：非最终版本","已绑定最终版本")))</f>
        <v/>
      </c>
      <c r="O17" s="57" t="n"/>
    </row>
    <row r="18" ht="15" customHeight="1" s="50">
      <c r="A18" s="57" t="n"/>
      <c r="B18" s="57" t="n"/>
      <c r="C18" s="57" t="n"/>
      <c r="D18" s="57" t="n"/>
      <c r="E18" s="57" t="n"/>
      <c r="F18" s="57" t="n"/>
      <c r="G18" s="57" t="n"/>
      <c r="H18" s="57" t="n"/>
      <c r="I18" s="57" t="n"/>
      <c r="J18" s="57" t="n"/>
      <c r="K18" s="57" t="n"/>
      <c r="L18" s="57" t="n"/>
      <c r="M18" s="57" t="n"/>
      <c r="N18" s="65">
        <f>IF($A18="","",IF(COUNTIFS(合同台账!$A$5:$A$104,$B18,合同台账!$O$5:$O$104,$C18)=0,"错误：合同版本不匹配",IF($D18&lt;&gt;"是","需复核：非最终版本","已绑定最终版本")))</f>
        <v/>
      </c>
      <c r="O18" s="57" t="n"/>
    </row>
    <row r="19" ht="15" customHeight="1" s="50">
      <c r="A19" s="57" t="n"/>
      <c r="B19" s="57" t="n"/>
      <c r="C19" s="57" t="n"/>
      <c r="D19" s="57" t="n"/>
      <c r="E19" s="57" t="n"/>
      <c r="F19" s="57" t="n"/>
      <c r="G19" s="57" t="n"/>
      <c r="H19" s="57" t="n"/>
      <c r="I19" s="57" t="n"/>
      <c r="J19" s="57" t="n"/>
      <c r="K19" s="57" t="n"/>
      <c r="L19" s="57" t="n"/>
      <c r="M19" s="57" t="n"/>
      <c r="N19" s="65">
        <f>IF($A19="","",IF(COUNTIFS(合同台账!$A$5:$A$104,$B19,合同台账!$O$5:$O$104,$C19)=0,"错误：合同版本不匹配",IF($D19&lt;&gt;"是","需复核：非最终版本","已绑定最终版本")))</f>
        <v/>
      </c>
      <c r="O19" s="57" t="n"/>
    </row>
    <row r="20" ht="15" customHeight="1" s="50">
      <c r="A20" s="57" t="n"/>
      <c r="B20" s="57" t="n"/>
      <c r="C20" s="57" t="n"/>
      <c r="D20" s="57" t="n"/>
      <c r="E20" s="57" t="n"/>
      <c r="F20" s="57" t="n"/>
      <c r="G20" s="57" t="n"/>
      <c r="H20" s="57" t="n"/>
      <c r="I20" s="57" t="n"/>
      <c r="J20" s="57" t="n"/>
      <c r="K20" s="57" t="n"/>
      <c r="L20" s="57" t="n"/>
      <c r="M20" s="57" t="n"/>
      <c r="N20" s="65">
        <f>IF($A20="","",IF(COUNTIFS(合同台账!$A$5:$A$104,$B20,合同台账!$O$5:$O$104,$C20)=0,"错误：合同版本不匹配",IF($D20&lt;&gt;"是","需复核：非最终版本","已绑定最终版本")))</f>
        <v/>
      </c>
      <c r="O20" s="57" t="n"/>
    </row>
    <row r="21" ht="15" customHeight="1" s="50">
      <c r="A21" s="57" t="n"/>
      <c r="B21" s="57" t="n"/>
      <c r="C21" s="57" t="n"/>
      <c r="D21" s="57" t="n"/>
      <c r="E21" s="57" t="n"/>
      <c r="F21" s="57" t="n"/>
      <c r="G21" s="57" t="n"/>
      <c r="H21" s="57" t="n"/>
      <c r="I21" s="57" t="n"/>
      <c r="J21" s="57" t="n"/>
      <c r="K21" s="57" t="n"/>
      <c r="L21" s="57" t="n"/>
      <c r="M21" s="57" t="n"/>
      <c r="N21" s="65">
        <f>IF($A21="","",IF(COUNTIFS(合同台账!$A$5:$A$104,$B21,合同台账!$O$5:$O$104,$C21)=0,"错误：合同版本不匹配",IF($D21&lt;&gt;"是","需复核：非最终版本","已绑定最终版本")))</f>
        <v/>
      </c>
      <c r="O21" s="57" t="n"/>
    </row>
    <row r="22" ht="15" customHeight="1" s="50">
      <c r="A22" s="57" t="n"/>
      <c r="B22" s="57" t="n"/>
      <c r="C22" s="57" t="n"/>
      <c r="D22" s="57" t="n"/>
      <c r="E22" s="57" t="n"/>
      <c r="F22" s="57" t="n"/>
      <c r="G22" s="57" t="n"/>
      <c r="H22" s="57" t="n"/>
      <c r="I22" s="57" t="n"/>
      <c r="J22" s="57" t="n"/>
      <c r="K22" s="57" t="n"/>
      <c r="L22" s="57" t="n"/>
      <c r="M22" s="57" t="n"/>
      <c r="N22" s="65">
        <f>IF($A22="","",IF(COUNTIFS(合同台账!$A$5:$A$104,$B22,合同台账!$O$5:$O$104,$C22)=0,"错误：合同版本不匹配",IF($D22&lt;&gt;"是","需复核：非最终版本","已绑定最终版本")))</f>
        <v/>
      </c>
      <c r="O22" s="57" t="n"/>
    </row>
    <row r="23" ht="15" customHeight="1" s="50">
      <c r="A23" s="57" t="n"/>
      <c r="B23" s="57" t="n"/>
      <c r="C23" s="57" t="n"/>
      <c r="D23" s="57" t="n"/>
      <c r="E23" s="57" t="n"/>
      <c r="F23" s="57" t="n"/>
      <c r="G23" s="57" t="n"/>
      <c r="H23" s="57" t="n"/>
      <c r="I23" s="57" t="n"/>
      <c r="J23" s="57" t="n"/>
      <c r="K23" s="57" t="n"/>
      <c r="L23" s="57" t="n"/>
      <c r="M23" s="57" t="n"/>
      <c r="N23" s="65">
        <f>IF($A23="","",IF(COUNTIFS(合同台账!$A$5:$A$104,$B23,合同台账!$O$5:$O$104,$C23)=0,"错误：合同版本不匹配",IF($D23&lt;&gt;"是","需复核：非最终版本","已绑定最终版本")))</f>
        <v/>
      </c>
      <c r="O23" s="57" t="n"/>
    </row>
    <row r="24" ht="15" customHeight="1" s="50">
      <c r="A24" s="57" t="n"/>
      <c r="B24" s="57" t="n"/>
      <c r="C24" s="57" t="n"/>
      <c r="D24" s="57" t="n"/>
      <c r="E24" s="57" t="n"/>
      <c r="F24" s="57" t="n"/>
      <c r="G24" s="57" t="n"/>
      <c r="H24" s="57" t="n"/>
      <c r="I24" s="57" t="n"/>
      <c r="J24" s="57" t="n"/>
      <c r="K24" s="57" t="n"/>
      <c r="L24" s="57" t="n"/>
      <c r="M24" s="57" t="n"/>
      <c r="N24" s="65">
        <f>IF($A24="","",IF(COUNTIFS(合同台账!$A$5:$A$104,$B24,合同台账!$O$5:$O$104,$C24)=0,"错误：合同版本不匹配",IF($D24&lt;&gt;"是","需复核：非最终版本","已绑定最终版本")))</f>
        <v/>
      </c>
      <c r="O24" s="57" t="n"/>
    </row>
    <row r="25" ht="15" customHeight="1" s="50">
      <c r="A25" s="57" t="n"/>
      <c r="B25" s="57" t="n"/>
      <c r="C25" s="57" t="n"/>
      <c r="D25" s="57" t="n"/>
      <c r="E25" s="57" t="n"/>
      <c r="F25" s="57" t="n"/>
      <c r="G25" s="57" t="n"/>
      <c r="H25" s="57" t="n"/>
      <c r="I25" s="57" t="n"/>
      <c r="J25" s="57" t="n"/>
      <c r="K25" s="57" t="n"/>
      <c r="L25" s="57" t="n"/>
      <c r="M25" s="57" t="n"/>
      <c r="N25" s="65">
        <f>IF($A25="","",IF(COUNTIFS(合同台账!$A$5:$A$104,$B25,合同台账!$O$5:$O$104,$C25)=0,"错误：合同版本不匹配",IF($D25&lt;&gt;"是","需复核：非最终版本","已绑定最终版本")))</f>
        <v/>
      </c>
      <c r="O25" s="57" t="n"/>
    </row>
    <row r="26" ht="15" customHeight="1" s="50">
      <c r="A26" s="57" t="n"/>
      <c r="B26" s="57" t="n"/>
      <c r="C26" s="57" t="n"/>
      <c r="D26" s="57" t="n"/>
      <c r="E26" s="57" t="n"/>
      <c r="F26" s="57" t="n"/>
      <c r="G26" s="57" t="n"/>
      <c r="H26" s="57" t="n"/>
      <c r="I26" s="57" t="n"/>
      <c r="J26" s="57" t="n"/>
      <c r="K26" s="57" t="n"/>
      <c r="L26" s="57" t="n"/>
      <c r="M26" s="57" t="n"/>
      <c r="N26" s="65">
        <f>IF($A26="","",IF(COUNTIFS(合同台账!$A$5:$A$104,$B26,合同台账!$O$5:$O$104,$C26)=0,"错误：合同版本不匹配",IF($D26&lt;&gt;"是","需复核：非最终版本","已绑定最终版本")))</f>
        <v/>
      </c>
      <c r="O26" s="57" t="n"/>
    </row>
    <row r="27" ht="15" customHeight="1" s="50">
      <c r="A27" s="57" t="n"/>
      <c r="B27" s="57" t="n"/>
      <c r="C27" s="57" t="n"/>
      <c r="D27" s="57" t="n"/>
      <c r="E27" s="57" t="n"/>
      <c r="F27" s="57" t="n"/>
      <c r="G27" s="57" t="n"/>
      <c r="H27" s="57" t="n"/>
      <c r="I27" s="57" t="n"/>
      <c r="J27" s="57" t="n"/>
      <c r="K27" s="57" t="n"/>
      <c r="L27" s="57" t="n"/>
      <c r="M27" s="57" t="n"/>
      <c r="N27" s="65">
        <f>IF($A27="","",IF(COUNTIFS(合同台账!$A$5:$A$104,$B27,合同台账!$O$5:$O$104,$C27)=0,"错误：合同版本不匹配",IF($D27&lt;&gt;"是","需复核：非最终版本","已绑定最终版本")))</f>
        <v/>
      </c>
      <c r="O27" s="57" t="n"/>
    </row>
    <row r="28" ht="15" customHeight="1" s="50">
      <c r="A28" s="57" t="n"/>
      <c r="B28" s="57" t="n"/>
      <c r="C28" s="57" t="n"/>
      <c r="D28" s="57" t="n"/>
      <c r="E28" s="57" t="n"/>
      <c r="F28" s="57" t="n"/>
      <c r="G28" s="57" t="n"/>
      <c r="H28" s="57" t="n"/>
      <c r="I28" s="57" t="n"/>
      <c r="J28" s="57" t="n"/>
      <c r="K28" s="57" t="n"/>
      <c r="L28" s="57" t="n"/>
      <c r="M28" s="57" t="n"/>
      <c r="N28" s="65">
        <f>IF($A28="","",IF(COUNTIFS(合同台账!$A$5:$A$104,$B28,合同台账!$O$5:$O$104,$C28)=0,"错误：合同版本不匹配",IF($D28&lt;&gt;"是","需复核：非最终版本","已绑定最终版本")))</f>
        <v/>
      </c>
      <c r="O28" s="57" t="n"/>
    </row>
    <row r="29" ht="15" customHeight="1" s="50">
      <c r="A29" s="57" t="n"/>
      <c r="B29" s="57" t="n"/>
      <c r="C29" s="57" t="n"/>
      <c r="D29" s="57" t="n"/>
      <c r="E29" s="57" t="n"/>
      <c r="F29" s="57" t="n"/>
      <c r="G29" s="57" t="n"/>
      <c r="H29" s="57" t="n"/>
      <c r="I29" s="57" t="n"/>
      <c r="J29" s="57" t="n"/>
      <c r="K29" s="57" t="n"/>
      <c r="L29" s="57" t="n"/>
      <c r="M29" s="57" t="n"/>
      <c r="N29" s="65">
        <f>IF($A29="","",IF(COUNTIFS(合同台账!$A$5:$A$104,$B29,合同台账!$O$5:$O$104,$C29)=0,"错误：合同版本不匹配",IF($D29&lt;&gt;"是","需复核：非最终版本","已绑定最终版本")))</f>
        <v/>
      </c>
      <c r="O29" s="57" t="n"/>
    </row>
    <row r="30" ht="15" customHeight="1" s="50">
      <c r="A30" s="57" t="n"/>
      <c r="B30" s="57" t="n"/>
      <c r="C30" s="57" t="n"/>
      <c r="D30" s="57" t="n"/>
      <c r="E30" s="57" t="n"/>
      <c r="F30" s="57" t="n"/>
      <c r="G30" s="57" t="n"/>
      <c r="H30" s="57" t="n"/>
      <c r="I30" s="57" t="n"/>
      <c r="J30" s="57" t="n"/>
      <c r="K30" s="57" t="n"/>
      <c r="L30" s="57" t="n"/>
      <c r="M30" s="57" t="n"/>
      <c r="N30" s="65">
        <f>IF($A30="","",IF(COUNTIFS(合同台账!$A$5:$A$104,$B30,合同台账!$O$5:$O$104,$C30)=0,"错误：合同版本不匹配",IF($D30&lt;&gt;"是","需复核：非最终版本","已绑定最终版本")))</f>
        <v/>
      </c>
      <c r="O30" s="57" t="n"/>
    </row>
    <row r="31" ht="15" customHeight="1" s="50">
      <c r="A31" s="57" t="n"/>
      <c r="B31" s="57" t="n"/>
      <c r="C31" s="57" t="n"/>
      <c r="D31" s="57" t="n"/>
      <c r="E31" s="57" t="n"/>
      <c r="F31" s="57" t="n"/>
      <c r="G31" s="57" t="n"/>
      <c r="H31" s="57" t="n"/>
      <c r="I31" s="57" t="n"/>
      <c r="J31" s="57" t="n"/>
      <c r="K31" s="57" t="n"/>
      <c r="L31" s="57" t="n"/>
      <c r="M31" s="57" t="n"/>
      <c r="N31" s="65">
        <f>IF($A31="","",IF(COUNTIFS(合同台账!$A$5:$A$104,$B31,合同台账!$O$5:$O$104,$C31)=0,"错误：合同版本不匹配",IF($D31&lt;&gt;"是","需复核：非最终版本","已绑定最终版本")))</f>
        <v/>
      </c>
      <c r="O31" s="57" t="n"/>
    </row>
    <row r="32" ht="15" customHeight="1" s="50">
      <c r="A32" s="57" t="n"/>
      <c r="B32" s="57" t="n"/>
      <c r="C32" s="57" t="n"/>
      <c r="D32" s="57" t="n"/>
      <c r="E32" s="57" t="n"/>
      <c r="F32" s="57" t="n"/>
      <c r="G32" s="57" t="n"/>
      <c r="H32" s="57" t="n"/>
      <c r="I32" s="57" t="n"/>
      <c r="J32" s="57" t="n"/>
      <c r="K32" s="57" t="n"/>
      <c r="L32" s="57" t="n"/>
      <c r="M32" s="57" t="n"/>
      <c r="N32" s="65">
        <f>IF($A32="","",IF(COUNTIFS(合同台账!$A$5:$A$104,$B32,合同台账!$O$5:$O$104,$C32)=0,"错误：合同版本不匹配",IF($D32&lt;&gt;"是","需复核：非最终版本","已绑定最终版本")))</f>
        <v/>
      </c>
      <c r="O32" s="57" t="n"/>
    </row>
    <row r="33" ht="15" customHeight="1" s="50">
      <c r="A33" s="57" t="n"/>
      <c r="B33" s="57" t="n"/>
      <c r="C33" s="57" t="n"/>
      <c r="D33" s="57" t="n"/>
      <c r="E33" s="57" t="n"/>
      <c r="F33" s="57" t="n"/>
      <c r="G33" s="57" t="n"/>
      <c r="H33" s="57" t="n"/>
      <c r="I33" s="57" t="n"/>
      <c r="J33" s="57" t="n"/>
      <c r="K33" s="57" t="n"/>
      <c r="L33" s="57" t="n"/>
      <c r="M33" s="57" t="n"/>
      <c r="N33" s="65">
        <f>IF($A33="","",IF(COUNTIFS(合同台账!$A$5:$A$104,$B33,合同台账!$O$5:$O$104,$C33)=0,"错误：合同版本不匹配",IF($D33&lt;&gt;"是","需复核：非最终版本","已绑定最终版本")))</f>
        <v/>
      </c>
      <c r="O33" s="57" t="n"/>
    </row>
    <row r="34" ht="15" customHeight="1" s="50">
      <c r="A34" s="57" t="n"/>
      <c r="B34" s="57" t="n"/>
      <c r="C34" s="57" t="n"/>
      <c r="D34" s="57" t="n"/>
      <c r="E34" s="57" t="n"/>
      <c r="F34" s="57" t="n"/>
      <c r="G34" s="57" t="n"/>
      <c r="H34" s="57" t="n"/>
      <c r="I34" s="57" t="n"/>
      <c r="J34" s="57" t="n"/>
      <c r="K34" s="57" t="n"/>
      <c r="L34" s="57" t="n"/>
      <c r="M34" s="57" t="n"/>
      <c r="N34" s="65">
        <f>IF($A34="","",IF(COUNTIFS(合同台账!$A$5:$A$104,$B34,合同台账!$O$5:$O$104,$C34)=0,"错误：合同版本不匹配",IF($D34&lt;&gt;"是","需复核：非最终版本","已绑定最终版本")))</f>
        <v/>
      </c>
      <c r="O34" s="57" t="n"/>
    </row>
  </sheetData>
  <autoFilter ref="A4:O34"/>
  <mergeCells count="3">
    <mergeCell ref="A1:O1"/>
    <mergeCell ref="A3:O3"/>
    <mergeCell ref="A2:O2"/>
  </mergeCells>
  <conditionalFormatting sqref="A5:O34">
    <cfRule type="expression" rank="0" priority="2" equalAverage="0" aboveAverage="0" dxfId="9" text="" percent="0" bottom="0">
      <formula>$D5="否"</formula>
    </cfRule>
    <cfRule type="expression" rank="0" priority="3" equalAverage="0" aboveAverage="0" dxfId="7" text="" percent="0" bottom="0">
      <formula>LEFT($N5,2)="错误"</formula>
    </cfRule>
    <cfRule type="expression" rank="0" priority="4" equalAverage="0" aboveAverage="0" dxfId="9" text="" percent="0" bottom="0">
      <formula>LEFT($N5,2)="需复"</formula>
    </cfRule>
  </conditionalFormatting>
  <conditionalFormatting sqref="O5:O34">
    <cfRule type="expression" rank="0" priority="5" equalAverage="0" aboveAverage="0" dxfId="11" text="" percent="0" bottom="0">
      <formula>$O5="模拟"</formula>
    </cfRule>
  </conditionalFormatting>
  <dataValidations count="1">
    <dataValidation sqref="D5:D34" showDropDown="0" showInputMessage="0" showErrorMessage="0" allowBlank="1" type="list" errorStyle="stop" operator="between">
      <formula1>"是,否"</formula1>
      <formula2>0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filterMode="0">
    <tabColor rgb="FF7030A0"/>
    <outlinePr summaryBelow="1" summaryRight="1"/>
    <pageSetUpPr fitToPage="1"/>
  </sheetPr>
  <dimension ref="A1:M44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1" zeroHeight="0" outlineLevelRow="0"/>
  <cols>
    <col width="18" customWidth="1" style="49" min="1" max="2"/>
    <col width="16" customWidth="1" style="49" min="3" max="3"/>
    <col width="40" customWidth="1" style="49" min="4" max="4"/>
    <col width="20" customWidth="1" style="49" min="5" max="5"/>
    <col width="12" customWidth="1" style="49" min="6" max="6"/>
    <col width="10" customWidth="1" style="49" min="7" max="7"/>
    <col width="12" customWidth="1" style="49" min="8" max="8"/>
    <col width="36" customWidth="1" style="49" min="9" max="9"/>
    <col width="18" customWidth="1" style="49" min="10" max="10"/>
    <col width="16" customWidth="1" style="49" min="11" max="11"/>
    <col width="28" customWidth="1" style="49" min="12" max="12"/>
    <col width="10" customWidth="1" style="49" min="13" max="13"/>
  </cols>
  <sheetData>
    <row r="1" ht="33.75" customHeight="1" s="50">
      <c r="A1" s="51" t="inlineStr">
        <is>
          <t>履约事项（一项义务一行）</t>
        </is>
      </c>
    </row>
    <row r="2" ht="27.75" customHeight="1" s="50">
      <c r="A2" s="52" t="inlineStr">
        <is>
          <t>交付、验收、付款、续约通知、返还销毁分别登记；完成事项不显示逾期。全部示例为模拟。</t>
        </is>
      </c>
    </row>
    <row r="3" ht="31.5" customHeight="1" s="50">
      <c r="A3" s="74" t="inlineStr">
        <is>
          <t>提醒以评估日期（审批参数 B7）和提前量（B13）计算。完成或取消的事项显示“—”；未完成事项按到期日显示“逾期/即将到期/未到期”。</t>
        </is>
      </c>
      <c r="B3" s="55" t="n"/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</row>
    <row r="4" ht="43.5" customHeight="1" s="50">
      <c r="A4" s="56" t="inlineStr">
        <is>
          <t>履约编号</t>
        </is>
      </c>
      <c r="B4" s="56" t="inlineStr">
        <is>
          <t>合同编号</t>
        </is>
      </c>
      <c r="C4" s="56" t="inlineStr">
        <is>
          <t>义务类型</t>
        </is>
      </c>
      <c r="D4" s="56" t="inlineStr">
        <is>
          <t>义务/节点</t>
        </is>
      </c>
      <c r="E4" s="56" t="inlineStr">
        <is>
          <t>责任人</t>
        </is>
      </c>
      <c r="F4" s="56" t="inlineStr">
        <is>
          <t>到期日</t>
        </is>
      </c>
      <c r="G4" s="56" t="inlineStr">
        <is>
          <t>状态</t>
        </is>
      </c>
      <c r="H4" s="56" t="inlineStr">
        <is>
          <t>完成日期</t>
        </is>
      </c>
      <c r="I4" s="56" t="inlineStr">
        <is>
          <t>完成证据/位置</t>
        </is>
      </c>
      <c r="J4" s="56" t="inlineStr">
        <is>
          <t>逾期/提醒（公式）</t>
        </is>
      </c>
      <c r="K4" s="56" t="inlineStr">
        <is>
          <t>关联付款/金额（元）</t>
        </is>
      </c>
      <c r="L4" s="56" t="inlineStr">
        <is>
          <t>备注</t>
        </is>
      </c>
      <c r="M4" s="56" t="inlineStr">
        <is>
          <t>模拟标识</t>
        </is>
      </c>
    </row>
    <row r="5" ht="55.5" customHeight="1" s="50">
      <c r="A5" s="88" t="inlineStr">
        <is>
          <t>PERF-NDA-001</t>
        </is>
      </c>
      <c r="B5" s="63" t="inlineStr">
        <is>
          <t>SIM-NDA-001</t>
        </is>
      </c>
      <c r="C5" s="80" t="inlineStr">
        <is>
          <t>披露管理</t>
        </is>
      </c>
      <c r="D5" s="80" t="inlineStr">
        <is>
          <t>建立披露清单并完成首次披露登记</t>
        </is>
      </c>
      <c r="E5" s="80" t="inlineStr">
        <is>
          <t>模拟法务</t>
        </is>
      </c>
      <c r="F5" s="89" t="n">
        <v>46331</v>
      </c>
      <c r="G5" s="80" t="inlineStr">
        <is>
          <t>已完成</t>
        </is>
      </c>
      <c r="H5" s="89" t="n">
        <v>46330</v>
      </c>
      <c r="I5" s="80" t="inlineStr">
        <is>
          <t>披露清单 v1.0、邮件记录</t>
        </is>
      </c>
      <c r="J5" s="66">
        <f>IF($A5="","",IF(OR($G5="已完成",$G5="已取消"),"—",IF(OR($F5="",$G5=""),"待补充",IF($F5&lt;审批参数!$B$7,"逾期 "&amp;(审批参数!$B$7-$F5)&amp;" 天",IF($F5&lt;=审批参数!$B$7+审批参数!$B$13,"即将到期 "&amp;($F5-审批参数!$B$7)&amp;" 天","未到期")))))</f>
        <v/>
      </c>
      <c r="K5" s="81" t="n"/>
      <c r="L5" s="63" t="inlineStr">
        <is>
          <t>—</t>
        </is>
      </c>
      <c r="M5" s="58" t="inlineStr">
        <is>
          <t>模拟</t>
        </is>
      </c>
    </row>
    <row r="6" ht="55.5" customHeight="1" s="50">
      <c r="A6" s="88" t="inlineStr">
        <is>
          <t>PERF-NDA-002</t>
        </is>
      </c>
      <c r="B6" s="63" t="inlineStr">
        <is>
          <t>SIM-NDA-001</t>
        </is>
      </c>
      <c r="C6" s="80" t="inlineStr">
        <is>
          <t>披露管理</t>
        </is>
      </c>
      <c r="D6" s="80" t="inlineStr">
        <is>
          <t>披露期间结束前确认停止披露</t>
        </is>
      </c>
      <c r="E6" s="80" t="inlineStr">
        <is>
          <t>模拟项目负责人</t>
        </is>
      </c>
      <c r="F6" s="89" t="n">
        <v>46418</v>
      </c>
      <c r="G6" s="80" t="inlineStr">
        <is>
          <t>待完成</t>
        </is>
      </c>
      <c r="H6" s="89" t="n"/>
      <c r="I6" s="80" t="inlineStr">
        <is>
          <t>待补：停止披露确认邮件</t>
        </is>
      </c>
      <c r="J6" s="66">
        <f>IF($A6="","",IF(OR($G6="已完成",$G6="已取消"),"—",IF(OR($F6="",$G6=""),"待补充",IF($F6&lt;审批参数!$B$7,"逾期 "&amp;(审批参数!$B$7-$F6)&amp;" 天",IF($F6&lt;=审批参数!$B$7+审批参数!$B$13,"即将到期 "&amp;($F6-审批参数!$B$7)&amp;" 天","未到期")))))</f>
        <v/>
      </c>
      <c r="K6" s="81" t="n"/>
      <c r="L6" s="80" t="inlineStr">
        <is>
          <t>到期前确认停止披露。</t>
        </is>
      </c>
      <c r="M6" s="58" t="inlineStr">
        <is>
          <t>模拟</t>
        </is>
      </c>
    </row>
    <row r="7" ht="55.5" customHeight="1" s="50">
      <c r="A7" s="88" t="inlineStr">
        <is>
          <t>PERF-NDA-003</t>
        </is>
      </c>
      <c r="B7" s="63" t="inlineStr">
        <is>
          <t>SIM-NDA-001</t>
        </is>
      </c>
      <c r="C7" s="80" t="inlineStr">
        <is>
          <t>权限管理</t>
        </is>
      </c>
      <c r="D7" s="80" t="inlineStr">
        <is>
          <t>年度访问权限复核</t>
        </is>
      </c>
      <c r="E7" s="80" t="inlineStr">
        <is>
          <t>模拟法务</t>
        </is>
      </c>
      <c r="F7" s="89" t="n">
        <v>46402</v>
      </c>
      <c r="G7" s="80" t="inlineStr">
        <is>
          <t>待完成</t>
        </is>
      </c>
      <c r="H7" s="89" t="n"/>
      <c r="I7" s="80" t="inlineStr">
        <is>
          <t>待补：权限复核表</t>
        </is>
      </c>
      <c r="J7" s="66">
        <f>IF($A7="","",IF(OR($G7="已完成",$G7="已取消"),"—",IF(OR($F7="",$G7=""),"待补充",IF($F7&lt;审批参数!$B$7,"逾期 "&amp;(审批参数!$B$7-$F7)&amp;" 天",IF($F7&lt;=审批参数!$B$7+审批参数!$B$13,"即将到期 "&amp;($F7-审批参数!$B$7)&amp;" 天","未到期")))))</f>
        <v/>
      </c>
      <c r="K7" s="81" t="n"/>
      <c r="L7" s="80" t="inlineStr">
        <is>
          <t>观察日显示逾期。</t>
        </is>
      </c>
      <c r="M7" s="58" t="inlineStr">
        <is>
          <t>模拟</t>
        </is>
      </c>
    </row>
    <row r="8" ht="55.5" customHeight="1" s="50">
      <c r="A8" s="88" t="inlineStr">
        <is>
          <t>PERF-NDA-004</t>
        </is>
      </c>
      <c r="B8" s="63" t="inlineStr">
        <is>
          <t>SIM-NDA-001</t>
        </is>
      </c>
      <c r="C8" s="80" t="inlineStr">
        <is>
          <t>保密期限</t>
        </is>
      </c>
      <c r="D8" s="80" t="inlineStr">
        <is>
          <t>普通信息保密期届满复核</t>
        </is>
      </c>
      <c r="E8" s="80" t="inlineStr">
        <is>
          <t>模拟法务</t>
        </is>
      </c>
      <c r="F8" s="89" t="n">
        <v>47149</v>
      </c>
      <c r="G8" s="80" t="inlineStr">
        <is>
          <t>待完成</t>
        </is>
      </c>
      <c r="H8" s="89" t="n"/>
      <c r="I8" s="80" t="inlineStr">
        <is>
          <t>待补：分类与到期清单</t>
        </is>
      </c>
      <c r="J8" s="66">
        <f>IF($A8="","",IF(OR($G8="已完成",$G8="已取消"),"—",IF(OR($F8="",$G8=""),"待补充",IF($F8&lt;审批参数!$B$7,"逾期 "&amp;(审批参数!$B$7-$F8)&amp;" 天",IF($F8&lt;=审批参数!$B$7+审批参数!$B$13,"即将到期 "&amp;($F8-审批参数!$B$7)&amp;" 天","未到期")))))</f>
        <v/>
      </c>
      <c r="K8" s="81" t="n"/>
      <c r="L8" s="80" t="inlineStr">
        <is>
          <t>商业秘密不自动到期。</t>
        </is>
      </c>
      <c r="M8" s="58" t="inlineStr">
        <is>
          <t>模拟</t>
        </is>
      </c>
    </row>
    <row r="9" ht="55.5" customHeight="1" s="50">
      <c r="A9" s="88" t="inlineStr">
        <is>
          <t>PERF-NDA-005</t>
        </is>
      </c>
      <c r="B9" s="63" t="inlineStr">
        <is>
          <t>SIM-NDA-001</t>
        </is>
      </c>
      <c r="C9" s="80" t="inlineStr">
        <is>
          <t>返还销毁</t>
        </is>
      </c>
      <c r="D9" s="80" t="inlineStr">
        <is>
          <t>协议终止后 30 日内返还或销毁（留存副本除外）并提交证明</t>
        </is>
      </c>
      <c r="E9" s="80" t="inlineStr">
        <is>
          <t>模拟法务</t>
        </is>
      </c>
      <c r="F9" s="89" t="n">
        <v>46448</v>
      </c>
      <c r="G9" s="80" t="inlineStr">
        <is>
          <t>待完成</t>
        </is>
      </c>
      <c r="H9" s="89" t="n"/>
      <c r="I9" s="80" t="inlineStr">
        <is>
          <t>待补：销毁/返还证明</t>
        </is>
      </c>
      <c r="J9" s="66">
        <f>IF($A9="","",IF(OR($G9="已完成",$G9="已取消"),"—",IF(OR($F9="",$G9=""),"待补充",IF($F9&lt;审批参数!$B$7,"逾期 "&amp;(审批参数!$B$7-$F9)&amp;" 天",IF($F9&lt;=审批参数!$B$7+审批参数!$B$13,"即将到期 "&amp;($F9-审批参数!$B$7)&amp;" 天","未到期")))))</f>
        <v/>
      </c>
      <c r="K9" s="81" t="n"/>
      <c r="L9" s="80" t="inlineStr">
        <is>
          <t>对应模板第 7.1 条；届满日 2027-01-31 后 30 日。</t>
        </is>
      </c>
      <c r="M9" s="58" t="inlineStr">
        <is>
          <t>模拟</t>
        </is>
      </c>
    </row>
    <row r="10" ht="55.5" customHeight="1" s="50">
      <c r="A10" s="88" t="inlineStr">
        <is>
          <t>PERF-NDA-006</t>
        </is>
      </c>
      <c r="B10" s="63" t="inlineStr">
        <is>
          <t>SIM-NDA-001</t>
        </is>
      </c>
      <c r="C10" s="80" t="inlineStr">
        <is>
          <t>返还销毁</t>
        </is>
      </c>
      <c r="D10" s="80" t="inlineStr">
        <is>
          <t>留存副本保密复核与最终销毁</t>
        </is>
      </c>
      <c r="E10" s="80" t="inlineStr">
        <is>
          <t>模拟法务</t>
        </is>
      </c>
      <c r="F10" s="89" t="n">
        <v>47177</v>
      </c>
      <c r="G10" s="80" t="inlineStr">
        <is>
          <t>待完成</t>
        </is>
      </c>
      <c r="H10" s="89" t="n"/>
      <c r="I10" s="80" t="inlineStr">
        <is>
          <t>待补：留存副本销毁证明</t>
        </is>
      </c>
      <c r="J10" s="66">
        <f>IF($A10="","",IF(OR($G10="已完成",$G10="已取消"),"—",IF(OR($F10="",$G10=""),"待补充",IF($F10&lt;审批参数!$B$7,"逾期 "&amp;(审批参数!$B$7-$F10)&amp;" 天",IF($F10&lt;=审批参数!$B$7+审批参数!$B$13,"即将到期 "&amp;($F10-审批参数!$B$7)&amp;" 天","未到期")))))</f>
        <v/>
      </c>
      <c r="K10" s="81" t="n"/>
      <c r="L10" s="80" t="inlineStr">
        <is>
          <t>留存副本继续保密至销毁。</t>
        </is>
      </c>
      <c r="M10" s="58" t="inlineStr">
        <is>
          <t>模拟</t>
        </is>
      </c>
    </row>
    <row r="11" ht="55.5" customHeight="1" s="50">
      <c r="A11" s="88" t="inlineStr">
        <is>
          <t>PERF-SVC-001</t>
        </is>
      </c>
      <c r="B11" s="63" t="inlineStr">
        <is>
          <t>SIM-SVC-001</t>
        </is>
      </c>
      <c r="C11" s="80" t="inlineStr">
        <is>
          <t>签署归档</t>
        </is>
      </c>
      <c r="D11" s="80" t="inlineStr">
        <is>
          <t>完成签署并归档</t>
        </is>
      </c>
      <c r="E11" s="80" t="inlineStr">
        <is>
          <t>模拟合同管理员</t>
        </is>
      </c>
      <c r="F11" s="89" t="n">
        <v>46331</v>
      </c>
      <c r="G11" s="80" t="inlineStr">
        <is>
          <t>已完成</t>
        </is>
      </c>
      <c r="H11" s="89" t="n">
        <v>46328</v>
      </c>
      <c r="I11" s="80" t="inlineStr">
        <is>
          <t>签署版、归档目录</t>
        </is>
      </c>
      <c r="J11" s="66">
        <f>IF($A11="","",IF(OR($G11="已完成",$G11="已取消"),"—",IF(OR($F11="",$G11=""),"待补充",IF($F11&lt;审批参数!$B$7,"逾期 "&amp;(审批参数!$B$7-$F11)&amp;" 天",IF($F11&lt;=审批参数!$B$7+审批参数!$B$13,"即将到期 "&amp;($F11-审批参数!$B$7)&amp;" 天","未到期")))))</f>
        <v/>
      </c>
      <c r="K11" s="81" t="n"/>
      <c r="L11" s="80" t="inlineStr">
        <is>
          <t>一式两份。</t>
        </is>
      </c>
      <c r="M11" s="58" t="inlineStr">
        <is>
          <t>模拟</t>
        </is>
      </c>
    </row>
    <row r="12" ht="55.5" customHeight="1" s="50">
      <c r="A12" s="88" t="inlineStr">
        <is>
          <t>PERF-SVC-002</t>
        </is>
      </c>
      <c r="B12" s="63" t="inlineStr">
        <is>
          <t>SIM-SVC-001</t>
        </is>
      </c>
      <c r="C12" s="80" t="inlineStr">
        <is>
          <t>付款</t>
        </is>
      </c>
      <c r="D12" s="80" t="inlineStr">
        <is>
          <t>核验启动材料并支付首付款</t>
        </is>
      </c>
      <c r="E12" s="80" t="inlineStr">
        <is>
          <t>模拟业务负责人/财务</t>
        </is>
      </c>
      <c r="F12" s="89" t="n">
        <v>46336</v>
      </c>
      <c r="G12" s="80" t="inlineStr">
        <is>
          <t>已完成</t>
        </is>
      </c>
      <c r="H12" s="89" t="n">
        <v>46335</v>
      </c>
      <c r="I12" s="80" t="inlineStr">
        <is>
          <t>启动计划、人员名单、访谈安排、发票、付款回单</t>
        </is>
      </c>
      <c r="J12" s="66">
        <f>IF($A12="","",IF(OR($G12="已完成",$G12="已取消"),"—",IF(OR($F12="",$G12=""),"待补充",IF($F12&lt;审批参数!$B$7,"逾期 "&amp;(审批参数!$B$7-$F12)&amp;" 天",IF($F12&lt;=审批参数!$B$7+审批参数!$B$13,"即将到期 "&amp;($F12-审批参数!$B$7)&amp;" 天","未到期")))))</f>
        <v/>
      </c>
      <c r="K12" s="81" t="n">
        <v>36000</v>
      </c>
      <c r="L12" s="63" t="inlineStr">
        <is>
          <t>首付款 30%。</t>
        </is>
      </c>
      <c r="M12" s="58" t="inlineStr">
        <is>
          <t>模拟</t>
        </is>
      </c>
    </row>
    <row r="13" ht="55.5" customHeight="1" s="50">
      <c r="A13" s="88" t="inlineStr">
        <is>
          <t>PERF-SVC-003</t>
        </is>
      </c>
      <c r="B13" s="63" t="inlineStr">
        <is>
          <t>SIM-SVC-001</t>
        </is>
      </c>
      <c r="C13" s="80" t="inlineStr">
        <is>
          <t>交付</t>
        </is>
      </c>
      <c r="D13" s="80" t="inlineStr">
        <is>
          <t>诊断报告交付</t>
        </is>
      </c>
      <c r="E13" s="80" t="inlineStr">
        <is>
          <t>模拟乙方项目经理</t>
        </is>
      </c>
      <c r="F13" s="89" t="n">
        <v>46346</v>
      </c>
      <c r="G13" s="80" t="inlineStr">
        <is>
          <t>已完成</t>
        </is>
      </c>
      <c r="H13" s="89" t="n">
        <v>46344</v>
      </c>
      <c r="I13" s="80" t="inlineStr">
        <is>
          <t>诊断报告 v1.0、提交邮件</t>
        </is>
      </c>
      <c r="J13" s="66">
        <f>IF($A13="","",IF(OR($G13="已完成",$G13="已取消"),"—",IF(OR($F13="",$G13=""),"待补充",IF($F13&lt;审批参数!$B$7,"逾期 "&amp;(审批参数!$B$7-$F13)&amp;" 天",IF($F13&lt;=审批参数!$B$7+审批参数!$B$13,"即将到期 "&amp;($F13-审批参数!$B$7)&amp;" 天","未到期")))))</f>
        <v/>
      </c>
      <c r="K13" s="81" t="n"/>
      <c r="L13" s="80" t="n"/>
      <c r="M13" s="58" t="inlineStr">
        <is>
          <t>模拟</t>
        </is>
      </c>
    </row>
    <row r="14" ht="55.5" customHeight="1" s="50">
      <c r="A14" s="88" t="inlineStr">
        <is>
          <t>PERF-SVC-004</t>
        </is>
      </c>
      <c r="B14" s="63" t="inlineStr">
        <is>
          <t>SIM-SVC-001</t>
        </is>
      </c>
      <c r="C14" s="80" t="inlineStr">
        <is>
          <t>验收</t>
        </is>
      </c>
      <c r="D14" s="80" t="inlineStr">
        <is>
          <t>诊断报告首轮验收（不通过）</t>
        </is>
      </c>
      <c r="E14" s="80" t="inlineStr">
        <is>
          <t>模拟业务验收人</t>
        </is>
      </c>
      <c r="F14" s="89" t="n">
        <v>46346</v>
      </c>
      <c r="G14" s="80" t="inlineStr">
        <is>
          <t>已完成</t>
        </is>
      </c>
      <c r="H14" s="89" t="n">
        <v>46346</v>
      </c>
      <c r="I14" s="80" t="inlineStr">
        <is>
          <t>验收单（不通过）、缺陷清单</t>
        </is>
      </c>
      <c r="J14" s="66">
        <f>IF($A14="","",IF(OR($G14="已完成",$G14="已取消"),"—",IF(OR($F14="",$G14=""),"待补充",IF($F14&lt;审批参数!$B$7,"逾期 "&amp;(审批参数!$B$7-$F14)&amp;" 天",IF($F14&lt;=审批参数!$B$7+审批参数!$B$13,"即将到期 "&amp;($F14-审批参数!$B$7)&amp;" 天","未到期")))))</f>
        <v/>
      </c>
      <c r="K14" s="81" t="n"/>
      <c r="L14" s="80" t="inlineStr">
        <is>
          <t>记录缺陷，不付款。</t>
        </is>
      </c>
      <c r="M14" s="58" t="inlineStr">
        <is>
          <t>模拟</t>
        </is>
      </c>
    </row>
    <row r="15" ht="55.5" customHeight="1" s="50">
      <c r="A15" s="88" t="inlineStr">
        <is>
          <t>PERF-SVC-005</t>
        </is>
      </c>
      <c r="B15" s="63" t="inlineStr">
        <is>
          <t>SIM-SVC-001</t>
        </is>
      </c>
      <c r="C15" s="80" t="inlineStr">
        <is>
          <t>整改复验</t>
        </is>
      </c>
      <c r="D15" s="80" t="inlineStr">
        <is>
          <t>诊断报告整改与复验（通过）</t>
        </is>
      </c>
      <c r="E15" s="80" t="inlineStr">
        <is>
          <t>模拟乙方项目经理/验收人</t>
        </is>
      </c>
      <c r="F15" s="89" t="n">
        <v>46353</v>
      </c>
      <c r="G15" s="80" t="inlineStr">
        <is>
          <t>已完成</t>
        </is>
      </c>
      <c r="H15" s="89" t="n">
        <v>46353</v>
      </c>
      <c r="I15" s="80" t="inlineStr">
        <is>
          <t>整改对照表、诊断报告 v1.1、复验单</t>
        </is>
      </c>
      <c r="J15" s="66">
        <f>IF($A15="","",IF(OR($G15="已完成",$G15="已取消"),"—",IF(OR($F15="",$G15=""),"待补充",IF($F15&lt;审批参数!$B$7,"逾期 "&amp;(审批参数!$B$7-$F15)&amp;" 天",IF($F15&lt;=审批参数!$B$7+审批参数!$B$13,"即将到期 "&amp;($F15-审批参数!$B$7)&amp;" 天","未到期")))))</f>
        <v/>
      </c>
      <c r="K15" s="81" t="n"/>
      <c r="L15" s="80" t="inlineStr">
        <is>
          <t>两次验收记录均保留。</t>
        </is>
      </c>
      <c r="M15" s="58" t="inlineStr">
        <is>
          <t>模拟</t>
        </is>
      </c>
    </row>
    <row r="16" ht="55.5" customHeight="1" s="50">
      <c r="A16" s="88" t="inlineStr">
        <is>
          <t>PERF-SVC-006</t>
        </is>
      </c>
      <c r="B16" s="63" t="inlineStr">
        <is>
          <t>SIM-SVC-001</t>
        </is>
      </c>
      <c r="C16" s="80" t="inlineStr">
        <is>
          <t>验收付款</t>
        </is>
      </c>
      <c r="D16" s="80" t="inlineStr">
        <is>
          <t>流程手册验收并支付第二笔</t>
        </is>
      </c>
      <c r="E16" s="80" t="inlineStr">
        <is>
          <t>模拟业务负责人/财务</t>
        </is>
      </c>
      <c r="F16" s="89" t="n">
        <v>46384</v>
      </c>
      <c r="G16" s="80" t="inlineStr">
        <is>
          <t>已完成</t>
        </is>
      </c>
      <c r="H16" s="89" t="n">
        <v>46380</v>
      </c>
      <c r="I16" s="80" t="inlineStr">
        <is>
          <t>流程手册、验收单、发票、付款回单</t>
        </is>
      </c>
      <c r="J16" s="66">
        <f>IF($A16="","",IF(OR($G16="已完成",$G16="已取消"),"—",IF(OR($F16="",$G16=""),"待补充",IF($F16&lt;审批参数!$B$7,"逾期 "&amp;(审批参数!$B$7-$F16)&amp;" 天",IF($F16&lt;=审批参数!$B$7+审批参数!$B$13,"即将到期 "&amp;($F16-审批参数!$B$7)&amp;" 天","未到期")))))</f>
        <v/>
      </c>
      <c r="K16" s="81" t="n">
        <v>48000</v>
      </c>
      <c r="L16" s="63" t="inlineStr">
        <is>
          <t>第二笔 40%。</t>
        </is>
      </c>
      <c r="M16" s="58" t="inlineStr">
        <is>
          <t>模拟</t>
        </is>
      </c>
    </row>
    <row r="17" ht="55.5" customHeight="1" s="50">
      <c r="A17" s="88" t="inlineStr">
        <is>
          <t>PERF-SVC-007</t>
        </is>
      </c>
      <c r="B17" s="63" t="inlineStr">
        <is>
          <t>SIM-SVC-001</t>
        </is>
      </c>
      <c r="C17" s="80" t="inlineStr">
        <is>
          <t>交付验收</t>
        </is>
      </c>
      <c r="D17" s="80" t="inlineStr">
        <is>
          <t>培训交付及验收</t>
        </is>
      </c>
      <c r="E17" s="80" t="inlineStr">
        <is>
          <t>模拟乙方讲师/业务验收人</t>
        </is>
      </c>
      <c r="F17" s="89" t="n">
        <v>46399</v>
      </c>
      <c r="G17" s="80" t="inlineStr">
        <is>
          <t>已完成</t>
        </is>
      </c>
      <c r="H17" s="89" t="n">
        <v>46399</v>
      </c>
      <c r="I17" s="80" t="inlineStr">
        <is>
          <t>课件、签到表、测试结果、验收单</t>
        </is>
      </c>
      <c r="J17" s="66">
        <f>IF($A17="","",IF(OR($G17="已完成",$G17="已取消"),"—",IF(OR($F17="",$G17=""),"待补充",IF($F17&lt;审批参数!$B$7,"逾期 "&amp;(审批参数!$B$7-$F17)&amp;" 天",IF($F17&lt;=审批参数!$B$7+审批参数!$B$13,"即将到期 "&amp;($F17-审批参数!$B$7)&amp;" 天","未到期")))))</f>
        <v/>
      </c>
      <c r="K17" s="81" t="n"/>
      <c r="L17" s="63" t="inlineStr">
        <is>
          <t>2 场培训。</t>
        </is>
      </c>
      <c r="M17" s="58" t="inlineStr">
        <is>
          <t>模拟</t>
        </is>
      </c>
    </row>
    <row r="18" ht="55.5" customHeight="1" s="50">
      <c r="A18" s="88" t="inlineStr">
        <is>
          <t>PERF-SVC-008</t>
        </is>
      </c>
      <c r="B18" s="63" t="inlineStr">
        <is>
          <t>SIM-SVC-001</t>
        </is>
      </c>
      <c r="C18" s="80" t="inlineStr">
        <is>
          <t>验收</t>
        </is>
      </c>
      <c r="D18" s="80" t="inlineStr">
        <is>
          <t>最终验收</t>
        </is>
      </c>
      <c r="E18" s="80" t="inlineStr">
        <is>
          <t>模拟业务负责人</t>
        </is>
      </c>
      <c r="F18" s="89" t="n">
        <v>46405</v>
      </c>
      <c r="G18" s="80" t="inlineStr">
        <is>
          <t>已完成</t>
        </is>
      </c>
      <c r="H18" s="89" t="n">
        <v>46405</v>
      </c>
      <c r="I18" s="80" t="inlineStr">
        <is>
          <t>最终验收单、成果清单</t>
        </is>
      </c>
      <c r="J18" s="66">
        <f>IF($A18="","",IF(OR($G18="已完成",$G18="已取消"),"—",IF(OR($F18="",$G18=""),"待补充",IF($F18&lt;审批参数!$B$7,"逾期 "&amp;(审批参数!$B$7-$F18)&amp;" 天",IF($F18&lt;=审批参数!$B$7+审批参数!$B$13,"即将到期 "&amp;($F18-审批参数!$B$7)&amp;" 天","未到期")))))</f>
        <v/>
      </c>
      <c r="K18" s="81" t="n"/>
      <c r="L18" s="80" t="n"/>
      <c r="M18" s="58" t="inlineStr">
        <is>
          <t>模拟</t>
        </is>
      </c>
    </row>
    <row r="19" ht="55.5" customHeight="1" s="50">
      <c r="A19" s="88" t="inlineStr">
        <is>
          <t>PERF-SVC-009</t>
        </is>
      </c>
      <c r="B19" s="63" t="inlineStr">
        <is>
          <t>SIM-SVC-001</t>
        </is>
      </c>
      <c r="C19" s="80" t="inlineStr">
        <is>
          <t>付款</t>
        </is>
      </c>
      <c r="D19" s="80" t="inlineStr">
        <is>
          <t>支付尾款</t>
        </is>
      </c>
      <c r="E19" s="80" t="inlineStr">
        <is>
          <t>模拟财务</t>
        </is>
      </c>
      <c r="F19" s="89" t="n">
        <v>46407</v>
      </c>
      <c r="G19" s="80" t="inlineStr">
        <is>
          <t>已完成</t>
        </is>
      </c>
      <c r="H19" s="89" t="n">
        <v>46407</v>
      </c>
      <c r="I19" s="80" t="inlineStr">
        <is>
          <t>发票、付款回单、结项审批</t>
        </is>
      </c>
      <c r="J19" s="66">
        <f>IF($A19="","",IF(OR($G19="已完成",$G19="已取消"),"—",IF(OR($F19="",$G19=""),"待补充",IF($F19&lt;审批参数!$B$7,"逾期 "&amp;(审批参数!$B$7-$F19)&amp;" 天",IF($F19&lt;=审批参数!$B$7+审批参数!$B$13,"即将到期 "&amp;($F19-审批参数!$B$7)&amp;" 天","未到期")))))</f>
        <v/>
      </c>
      <c r="K19" s="81" t="n">
        <v>36000</v>
      </c>
      <c r="L19" s="63" t="inlineStr">
        <is>
          <t>尾款 30%。</t>
        </is>
      </c>
      <c r="M19" s="58" t="inlineStr">
        <is>
          <t>模拟</t>
        </is>
      </c>
    </row>
    <row r="20" ht="15" customHeight="1" s="50">
      <c r="A20" s="57" t="inlineStr">
        <is>
          <t>PERF-SVC-010</t>
        </is>
      </c>
      <c r="B20" s="57" t="inlineStr">
        <is>
          <t>SIM-SVC-001</t>
        </is>
      </c>
      <c r="C20" s="57" t="inlineStr">
        <is>
          <t>结项归档</t>
        </is>
      </c>
      <c r="D20" s="57" t="inlineStr">
        <is>
          <t>结项、归档、数据返还/销毁</t>
        </is>
      </c>
      <c r="E20" s="57" t="inlineStr">
        <is>
          <t>模拟合同管理员/法务</t>
        </is>
      </c>
      <c r="F20" s="90" t="n">
        <v>46412</v>
      </c>
      <c r="G20" s="57" t="inlineStr">
        <is>
          <t>已完成</t>
        </is>
      </c>
      <c r="H20" s="90" t="n">
        <v>46410</v>
      </c>
      <c r="I20" s="57" t="inlineStr">
        <is>
          <t>结项记录、归档目录、返还/销毁证明</t>
        </is>
      </c>
      <c r="J20" s="65">
        <f>IF($A20="","",IF(OR($G20="已完成",$G20="已取消"),"—",IF(OR($F20="",$G20=""),"待补充",IF($F20&lt;审批参数!$B$7,"逾期 "&amp;(审批参数!$B$7-$F20)&amp;" 天",IF($F20&lt;=审批参数!$B$7+审批参数!$B$13,"即将到期 "&amp;($F20-审批参数!$B$7)&amp;" 天","未到期")))))</f>
        <v/>
      </c>
      <c r="K20" s="57" t="n"/>
      <c r="L20" s="57" t="n"/>
      <c r="M20" s="57" t="inlineStr">
        <is>
          <t>模拟</t>
        </is>
      </c>
    </row>
    <row r="21" ht="15" customHeight="1" s="50">
      <c r="A21" s="57" t="n"/>
      <c r="B21" s="57" t="n"/>
      <c r="C21" s="57" t="n"/>
      <c r="D21" s="57" t="n"/>
      <c r="E21" s="57" t="n"/>
      <c r="F21" s="57" t="n"/>
      <c r="G21" s="57" t="n"/>
      <c r="H21" s="57" t="n"/>
      <c r="I21" s="57" t="n"/>
      <c r="J21" s="65">
        <f>IF($A21="","",IF(OR($G21="已完成",$G21="已取消"),"—",IF(OR($F21="",$G21=""),"待补充",IF($F21&lt;审批参数!$B$7,"逾期 "&amp;(审批参数!$B$7-$F21)&amp;" 天",IF($F21&lt;=审批参数!$B$7+审批参数!$B$13,"即将到期 "&amp;($F21-审批参数!$B$7)&amp;" 天","未到期")))))</f>
        <v/>
      </c>
      <c r="K21" s="57" t="n"/>
      <c r="L21" s="57" t="n"/>
      <c r="M21" s="57" t="n"/>
    </row>
    <row r="22" ht="15" customHeight="1" s="50">
      <c r="A22" s="57" t="n"/>
      <c r="B22" s="57" t="n"/>
      <c r="C22" s="57" t="n"/>
      <c r="D22" s="57" t="n"/>
      <c r="E22" s="57" t="n"/>
      <c r="F22" s="57" t="n"/>
      <c r="G22" s="57" t="n"/>
      <c r="H22" s="57" t="n"/>
      <c r="I22" s="57" t="n"/>
      <c r="J22" s="65">
        <f>IF($A22="","",IF(OR($G22="已完成",$G22="已取消"),"—",IF(OR($F22="",$G22=""),"待补充",IF($F22&lt;审批参数!$B$7,"逾期 "&amp;(审批参数!$B$7-$F22)&amp;" 天",IF($F22&lt;=审批参数!$B$7+审批参数!$B$13,"即将到期 "&amp;($F22-审批参数!$B$7)&amp;" 天","未到期")))))</f>
        <v/>
      </c>
      <c r="K22" s="57" t="n"/>
      <c r="L22" s="57" t="n"/>
      <c r="M22" s="57" t="n"/>
    </row>
    <row r="23" ht="15" customHeight="1" s="50">
      <c r="A23" s="57" t="n"/>
      <c r="B23" s="57" t="n"/>
      <c r="C23" s="57" t="n"/>
      <c r="D23" s="57" t="n"/>
      <c r="E23" s="57" t="n"/>
      <c r="F23" s="57" t="n"/>
      <c r="G23" s="57" t="n"/>
      <c r="H23" s="57" t="n"/>
      <c r="I23" s="57" t="n"/>
      <c r="J23" s="65">
        <f>IF($A23="","",IF(OR($G23="已完成",$G23="已取消"),"—",IF(OR($F23="",$G23=""),"待补充",IF($F23&lt;审批参数!$B$7,"逾期 "&amp;(审批参数!$B$7-$F23)&amp;" 天",IF($F23&lt;=审批参数!$B$7+审批参数!$B$13,"即将到期 "&amp;($F23-审批参数!$B$7)&amp;" 天","未到期")))))</f>
        <v/>
      </c>
      <c r="K23" s="57" t="n"/>
      <c r="L23" s="57" t="n"/>
      <c r="M23" s="57" t="n"/>
    </row>
    <row r="24" ht="15" customHeight="1" s="50">
      <c r="A24" s="57" t="n"/>
      <c r="B24" s="57" t="n"/>
      <c r="C24" s="57" t="n"/>
      <c r="D24" s="57" t="n"/>
      <c r="E24" s="57" t="n"/>
      <c r="F24" s="57" t="n"/>
      <c r="G24" s="57" t="n"/>
      <c r="H24" s="57" t="n"/>
      <c r="I24" s="57" t="n"/>
      <c r="J24" s="65">
        <f>IF($A24="","",IF(OR($G24="已完成",$G24="已取消"),"—",IF(OR($F24="",$G24=""),"待补充",IF($F24&lt;审批参数!$B$7,"逾期 "&amp;(审批参数!$B$7-$F24)&amp;" 天",IF($F24&lt;=审批参数!$B$7+审批参数!$B$13,"即将到期 "&amp;($F24-审批参数!$B$7)&amp;" 天","未到期")))))</f>
        <v/>
      </c>
      <c r="K24" s="57" t="n"/>
      <c r="L24" s="57" t="n"/>
      <c r="M24" s="57" t="n"/>
    </row>
    <row r="25" ht="15" customHeight="1" s="50">
      <c r="A25" s="57" t="n"/>
      <c r="B25" s="57" t="n"/>
      <c r="C25" s="57" t="n"/>
      <c r="D25" s="57" t="n"/>
      <c r="E25" s="57" t="n"/>
      <c r="F25" s="57" t="n"/>
      <c r="G25" s="57" t="n"/>
      <c r="H25" s="57" t="n"/>
      <c r="I25" s="57" t="n"/>
      <c r="J25" s="65">
        <f>IF($A25="","",IF(OR($G25="已完成",$G25="已取消"),"—",IF(OR($F25="",$G25=""),"待补充",IF($F25&lt;审批参数!$B$7,"逾期 "&amp;(审批参数!$B$7-$F25)&amp;" 天",IF($F25&lt;=审批参数!$B$7+审批参数!$B$13,"即将到期 "&amp;($F25-审批参数!$B$7)&amp;" 天","未到期")))))</f>
        <v/>
      </c>
      <c r="K25" s="57" t="n"/>
      <c r="L25" s="57" t="n"/>
      <c r="M25" s="57" t="n"/>
    </row>
    <row r="26" ht="15" customHeight="1" s="50">
      <c r="A26" s="57" t="n"/>
      <c r="B26" s="57" t="n"/>
      <c r="C26" s="57" t="n"/>
      <c r="D26" s="57" t="n"/>
      <c r="E26" s="57" t="n"/>
      <c r="F26" s="57" t="n"/>
      <c r="G26" s="57" t="n"/>
      <c r="H26" s="57" t="n"/>
      <c r="I26" s="57" t="n"/>
      <c r="J26" s="65">
        <f>IF($A26="","",IF(OR($G26="已完成",$G26="已取消"),"—",IF(OR($F26="",$G26=""),"待补充",IF($F26&lt;审批参数!$B$7,"逾期 "&amp;(审批参数!$B$7-$F26)&amp;" 天",IF($F26&lt;=审批参数!$B$7+审批参数!$B$13,"即将到期 "&amp;($F26-审批参数!$B$7)&amp;" 天","未到期")))))</f>
        <v/>
      </c>
      <c r="K26" s="57" t="n"/>
      <c r="L26" s="57" t="n"/>
      <c r="M26" s="57" t="n"/>
    </row>
    <row r="27" ht="15" customHeight="1" s="50">
      <c r="A27" s="57" t="n"/>
      <c r="B27" s="57" t="n"/>
      <c r="C27" s="57" t="n"/>
      <c r="D27" s="57" t="n"/>
      <c r="E27" s="57" t="n"/>
      <c r="F27" s="57" t="n"/>
      <c r="G27" s="57" t="n"/>
      <c r="H27" s="57" t="n"/>
      <c r="I27" s="57" t="n"/>
      <c r="J27" s="65">
        <f>IF($A27="","",IF(OR($G27="已完成",$G27="已取消"),"—",IF(OR($F27="",$G27=""),"待补充",IF($F27&lt;审批参数!$B$7,"逾期 "&amp;(审批参数!$B$7-$F27)&amp;" 天",IF($F27&lt;=审批参数!$B$7+审批参数!$B$13,"即将到期 "&amp;($F27-审批参数!$B$7)&amp;" 天","未到期")))))</f>
        <v/>
      </c>
      <c r="K27" s="57" t="n"/>
      <c r="L27" s="57" t="n"/>
      <c r="M27" s="57" t="n"/>
    </row>
    <row r="28" ht="15" customHeight="1" s="50">
      <c r="A28" s="57" t="n"/>
      <c r="B28" s="57" t="n"/>
      <c r="C28" s="57" t="n"/>
      <c r="D28" s="57" t="n"/>
      <c r="E28" s="57" t="n"/>
      <c r="F28" s="57" t="n"/>
      <c r="G28" s="57" t="n"/>
      <c r="H28" s="57" t="n"/>
      <c r="I28" s="57" t="n"/>
      <c r="J28" s="65">
        <f>IF($A28="","",IF(OR($G28="已完成",$G28="已取消"),"—",IF(OR($F28="",$G28=""),"待补充",IF($F28&lt;审批参数!$B$7,"逾期 "&amp;(审批参数!$B$7-$F28)&amp;" 天",IF($F28&lt;=审批参数!$B$7+审批参数!$B$13,"即将到期 "&amp;($F28-审批参数!$B$7)&amp;" 天","未到期")))))</f>
        <v/>
      </c>
      <c r="K28" s="57" t="n"/>
      <c r="L28" s="57" t="n"/>
      <c r="M28" s="57" t="n"/>
    </row>
    <row r="29" ht="15" customHeight="1" s="50">
      <c r="A29" s="57" t="n"/>
      <c r="B29" s="57" t="n"/>
      <c r="C29" s="57" t="n"/>
      <c r="D29" s="57" t="n"/>
      <c r="E29" s="57" t="n"/>
      <c r="F29" s="57" t="n"/>
      <c r="G29" s="57" t="n"/>
      <c r="H29" s="57" t="n"/>
      <c r="I29" s="57" t="n"/>
      <c r="J29" s="65">
        <f>IF($A29="","",IF(OR($G29="已完成",$G29="已取消"),"—",IF(OR($F29="",$G29=""),"待补充",IF($F29&lt;审批参数!$B$7,"逾期 "&amp;(审批参数!$B$7-$F29)&amp;" 天",IF($F29&lt;=审批参数!$B$7+审批参数!$B$13,"即将到期 "&amp;($F29-审批参数!$B$7)&amp;" 天","未到期")))))</f>
        <v/>
      </c>
      <c r="K29" s="57" t="n"/>
      <c r="L29" s="57" t="n"/>
      <c r="M29" s="57" t="n"/>
    </row>
    <row r="30" ht="15" customHeight="1" s="50">
      <c r="A30" s="57" t="n"/>
      <c r="B30" s="57" t="n"/>
      <c r="C30" s="57" t="n"/>
      <c r="D30" s="57" t="n"/>
      <c r="E30" s="57" t="n"/>
      <c r="F30" s="57" t="n"/>
      <c r="G30" s="57" t="n"/>
      <c r="H30" s="57" t="n"/>
      <c r="I30" s="57" t="n"/>
      <c r="J30" s="65">
        <f>IF($A30="","",IF(OR($G30="已完成",$G30="已取消"),"—",IF(OR($F30="",$G30=""),"待补充",IF($F30&lt;审批参数!$B$7,"逾期 "&amp;(审批参数!$B$7-$F30)&amp;" 天",IF($F30&lt;=审批参数!$B$7+审批参数!$B$13,"即将到期 "&amp;($F30-审批参数!$B$7)&amp;" 天","未到期")))))</f>
        <v/>
      </c>
      <c r="K30" s="57" t="n"/>
      <c r="L30" s="57" t="n"/>
      <c r="M30" s="57" t="n"/>
    </row>
    <row r="31" ht="15" customHeight="1" s="50">
      <c r="A31" s="57" t="n"/>
      <c r="B31" s="57" t="n"/>
      <c r="C31" s="57" t="n"/>
      <c r="D31" s="57" t="n"/>
      <c r="E31" s="57" t="n"/>
      <c r="F31" s="57" t="n"/>
      <c r="G31" s="57" t="n"/>
      <c r="H31" s="57" t="n"/>
      <c r="I31" s="57" t="n"/>
      <c r="J31" s="65">
        <f>IF($A31="","",IF(OR($G31="已完成",$G31="已取消"),"—",IF(OR($F31="",$G31=""),"待补充",IF($F31&lt;审批参数!$B$7,"逾期 "&amp;(审批参数!$B$7-$F31)&amp;" 天",IF($F31&lt;=审批参数!$B$7+审批参数!$B$13,"即将到期 "&amp;($F31-审批参数!$B$7)&amp;" 天","未到期")))))</f>
        <v/>
      </c>
      <c r="K31" s="57" t="n"/>
      <c r="L31" s="57" t="n"/>
      <c r="M31" s="57" t="n"/>
    </row>
    <row r="32" ht="15" customHeight="1" s="50">
      <c r="A32" s="57" t="n"/>
      <c r="B32" s="57" t="n"/>
      <c r="C32" s="57" t="n"/>
      <c r="D32" s="57" t="n"/>
      <c r="E32" s="57" t="n"/>
      <c r="F32" s="57" t="n"/>
      <c r="G32" s="57" t="n"/>
      <c r="H32" s="57" t="n"/>
      <c r="I32" s="57" t="n"/>
      <c r="J32" s="65">
        <f>IF($A32="","",IF(OR($G32="已完成",$G32="已取消"),"—",IF(OR($F32="",$G32=""),"待补充",IF($F32&lt;审批参数!$B$7,"逾期 "&amp;(审批参数!$B$7-$F32)&amp;" 天",IF($F32&lt;=审批参数!$B$7+审批参数!$B$13,"即将到期 "&amp;($F32-审批参数!$B$7)&amp;" 天","未到期")))))</f>
        <v/>
      </c>
      <c r="K32" s="57" t="n"/>
      <c r="L32" s="57" t="n"/>
      <c r="M32" s="57" t="n"/>
    </row>
    <row r="33" ht="15" customHeight="1" s="50">
      <c r="A33" s="57" t="n"/>
      <c r="B33" s="57" t="n"/>
      <c r="C33" s="57" t="n"/>
      <c r="D33" s="57" t="n"/>
      <c r="E33" s="57" t="n"/>
      <c r="F33" s="57" t="n"/>
      <c r="G33" s="57" t="n"/>
      <c r="H33" s="57" t="n"/>
      <c r="I33" s="57" t="n"/>
      <c r="J33" s="65">
        <f>IF($A33="","",IF(OR($G33="已完成",$G33="已取消"),"—",IF(OR($F33="",$G33=""),"待补充",IF($F33&lt;审批参数!$B$7,"逾期 "&amp;(审批参数!$B$7-$F33)&amp;" 天",IF($F33&lt;=审批参数!$B$7+审批参数!$B$13,"即将到期 "&amp;($F33-审批参数!$B$7)&amp;" 天","未到期")))))</f>
        <v/>
      </c>
      <c r="K33" s="57" t="n"/>
      <c r="L33" s="57" t="n"/>
      <c r="M33" s="57" t="n"/>
    </row>
    <row r="34" ht="15" customHeight="1" s="50">
      <c r="A34" s="57" t="n"/>
      <c r="B34" s="57" t="n"/>
      <c r="C34" s="57" t="n"/>
      <c r="D34" s="57" t="n"/>
      <c r="E34" s="57" t="n"/>
      <c r="F34" s="57" t="n"/>
      <c r="G34" s="57" t="n"/>
      <c r="H34" s="57" t="n"/>
      <c r="I34" s="57" t="n"/>
      <c r="J34" s="65">
        <f>IF($A34="","",IF(OR($G34="已完成",$G34="已取消"),"—",IF(OR($F34="",$G34=""),"待补充",IF($F34&lt;审批参数!$B$7,"逾期 "&amp;(审批参数!$B$7-$F34)&amp;" 天",IF($F34&lt;=审批参数!$B$7+审批参数!$B$13,"即将到期 "&amp;($F34-审批参数!$B$7)&amp;" 天","未到期")))))</f>
        <v/>
      </c>
      <c r="K34" s="57" t="n"/>
      <c r="L34" s="57" t="n"/>
      <c r="M34" s="57" t="n"/>
    </row>
    <row r="35" ht="15" customHeight="1" s="50">
      <c r="A35" s="57" t="n"/>
      <c r="B35" s="57" t="n"/>
      <c r="C35" s="57" t="n"/>
      <c r="D35" s="57" t="n"/>
      <c r="E35" s="57" t="n"/>
      <c r="F35" s="57" t="n"/>
      <c r="G35" s="57" t="n"/>
      <c r="H35" s="57" t="n"/>
      <c r="I35" s="57" t="n"/>
      <c r="J35" s="65">
        <f>IF($A35="","",IF(OR($G35="已完成",$G35="已取消"),"—",IF(OR($F35="",$G35=""),"待补充",IF($F35&lt;审批参数!$B$7,"逾期 "&amp;(审批参数!$B$7-$F35)&amp;" 天",IF($F35&lt;=审批参数!$B$7+审批参数!$B$13,"即将到期 "&amp;($F35-审批参数!$B$7)&amp;" 天","未到期")))))</f>
        <v/>
      </c>
      <c r="K35" s="57" t="n"/>
      <c r="L35" s="57" t="n"/>
      <c r="M35" s="57" t="n"/>
    </row>
    <row r="36" ht="15" customHeight="1" s="50">
      <c r="A36" s="57" t="n"/>
      <c r="B36" s="57" t="n"/>
      <c r="C36" s="57" t="n"/>
      <c r="D36" s="57" t="n"/>
      <c r="E36" s="57" t="n"/>
      <c r="F36" s="57" t="n"/>
      <c r="G36" s="57" t="n"/>
      <c r="H36" s="57" t="n"/>
      <c r="I36" s="57" t="n"/>
      <c r="J36" s="65">
        <f>IF($A36="","",IF(OR($G36="已完成",$G36="已取消"),"—",IF(OR($F36="",$G36=""),"待补充",IF($F36&lt;审批参数!$B$7,"逾期 "&amp;(审批参数!$B$7-$F36)&amp;" 天",IF($F36&lt;=审批参数!$B$7+审批参数!$B$13,"即将到期 "&amp;($F36-审批参数!$B$7)&amp;" 天","未到期")))))</f>
        <v/>
      </c>
      <c r="K36" s="57" t="n"/>
      <c r="L36" s="57" t="n"/>
      <c r="M36" s="57" t="n"/>
    </row>
    <row r="37" ht="15" customHeight="1" s="50">
      <c r="A37" s="57" t="n"/>
      <c r="B37" s="57" t="n"/>
      <c r="C37" s="57" t="n"/>
      <c r="D37" s="57" t="n"/>
      <c r="E37" s="57" t="n"/>
      <c r="F37" s="57" t="n"/>
      <c r="G37" s="57" t="n"/>
      <c r="H37" s="57" t="n"/>
      <c r="I37" s="57" t="n"/>
      <c r="J37" s="65">
        <f>IF($A37="","",IF(OR($G37="已完成",$G37="已取消"),"—",IF(OR($F37="",$G37=""),"待补充",IF($F37&lt;审批参数!$B$7,"逾期 "&amp;(审批参数!$B$7-$F37)&amp;" 天",IF($F37&lt;=审批参数!$B$7+审批参数!$B$13,"即将到期 "&amp;($F37-审批参数!$B$7)&amp;" 天","未到期")))))</f>
        <v/>
      </c>
      <c r="K37" s="57" t="n"/>
      <c r="L37" s="57" t="n"/>
      <c r="M37" s="57" t="n"/>
    </row>
    <row r="38" ht="15" customHeight="1" s="50">
      <c r="A38" s="57" t="n"/>
      <c r="B38" s="57" t="n"/>
      <c r="C38" s="57" t="n"/>
      <c r="D38" s="57" t="n"/>
      <c r="E38" s="57" t="n"/>
      <c r="F38" s="57" t="n"/>
      <c r="G38" s="57" t="n"/>
      <c r="H38" s="57" t="n"/>
      <c r="I38" s="57" t="n"/>
      <c r="J38" s="65">
        <f>IF($A38="","",IF(OR($G38="已完成",$G38="已取消"),"—",IF(OR($F38="",$G38=""),"待补充",IF($F38&lt;审批参数!$B$7,"逾期 "&amp;(审批参数!$B$7-$F38)&amp;" 天",IF($F38&lt;=审批参数!$B$7+审批参数!$B$13,"即将到期 "&amp;($F38-审批参数!$B$7)&amp;" 天","未到期")))))</f>
        <v/>
      </c>
      <c r="K38" s="57" t="n"/>
      <c r="L38" s="57" t="n"/>
      <c r="M38" s="57" t="n"/>
    </row>
    <row r="39" ht="15" customHeight="1" s="50">
      <c r="A39" s="57" t="n"/>
      <c r="B39" s="57" t="n"/>
      <c r="C39" s="57" t="n"/>
      <c r="D39" s="57" t="n"/>
      <c r="E39" s="57" t="n"/>
      <c r="F39" s="57" t="n"/>
      <c r="G39" s="57" t="n"/>
      <c r="H39" s="57" t="n"/>
      <c r="I39" s="57" t="n"/>
      <c r="J39" s="65">
        <f>IF($A39="","",IF(OR($G39="已完成",$G39="已取消"),"—",IF(OR($F39="",$G39=""),"待补充",IF($F39&lt;审批参数!$B$7,"逾期 "&amp;(审批参数!$B$7-$F39)&amp;" 天",IF($F39&lt;=审批参数!$B$7+审批参数!$B$13,"即将到期 "&amp;($F39-审批参数!$B$7)&amp;" 天","未到期")))))</f>
        <v/>
      </c>
      <c r="K39" s="57" t="n"/>
      <c r="L39" s="57" t="n"/>
      <c r="M39" s="57" t="n"/>
    </row>
    <row r="40" ht="15" customHeight="1" s="50">
      <c r="A40" s="57" t="n"/>
      <c r="B40" s="57" t="n"/>
      <c r="C40" s="57" t="n"/>
      <c r="D40" s="57" t="n"/>
      <c r="E40" s="57" t="n"/>
      <c r="F40" s="57" t="n"/>
      <c r="G40" s="57" t="n"/>
      <c r="H40" s="57" t="n"/>
      <c r="I40" s="57" t="n"/>
      <c r="J40" s="65">
        <f>IF($A40="","",IF(OR($G40="已完成",$G40="已取消"),"—",IF(OR($F40="",$G40=""),"待补充",IF($F40&lt;审批参数!$B$7,"逾期 "&amp;(审批参数!$B$7-$F40)&amp;" 天",IF($F40&lt;=审批参数!$B$7+审批参数!$B$13,"即将到期 "&amp;($F40-审批参数!$B$7)&amp;" 天","未到期")))))</f>
        <v/>
      </c>
      <c r="K40" s="57" t="n"/>
      <c r="L40" s="57" t="n"/>
      <c r="M40" s="57" t="n"/>
    </row>
    <row r="41" ht="15" customHeight="1" s="50">
      <c r="A41" s="57" t="n"/>
      <c r="B41" s="57" t="n"/>
      <c r="C41" s="57" t="n"/>
      <c r="D41" s="57" t="n"/>
      <c r="E41" s="57" t="n"/>
      <c r="F41" s="57" t="n"/>
      <c r="G41" s="57" t="n"/>
      <c r="H41" s="57" t="n"/>
      <c r="I41" s="57" t="n"/>
      <c r="J41" s="65">
        <f>IF($A41="","",IF(OR($G41="已完成",$G41="已取消"),"—",IF(OR($F41="",$G41=""),"待补充",IF($F41&lt;审批参数!$B$7,"逾期 "&amp;(审批参数!$B$7-$F41)&amp;" 天",IF($F41&lt;=审批参数!$B$7+审批参数!$B$13,"即将到期 "&amp;($F41-审批参数!$B$7)&amp;" 天","未到期")))))</f>
        <v/>
      </c>
      <c r="K41" s="57" t="n"/>
      <c r="L41" s="57" t="n"/>
      <c r="M41" s="57" t="n"/>
    </row>
    <row r="42" ht="15" customHeight="1" s="50">
      <c r="A42" s="57" t="n"/>
      <c r="B42" s="57" t="n"/>
      <c r="C42" s="57" t="n"/>
      <c r="D42" s="57" t="n"/>
      <c r="E42" s="57" t="n"/>
      <c r="F42" s="57" t="n"/>
      <c r="G42" s="57" t="n"/>
      <c r="H42" s="57" t="n"/>
      <c r="I42" s="57" t="n"/>
      <c r="J42" s="65">
        <f>IF($A42="","",IF(OR($G42="已完成",$G42="已取消"),"—",IF(OR($F42="",$G42=""),"待补充",IF($F42&lt;审批参数!$B$7,"逾期 "&amp;(审批参数!$B$7-$F42)&amp;" 天",IF($F42&lt;=审批参数!$B$7+审批参数!$B$13,"即将到期 "&amp;($F42-审批参数!$B$7)&amp;" 天","未到期")))))</f>
        <v/>
      </c>
      <c r="K42" s="57" t="n"/>
      <c r="L42" s="57" t="n"/>
      <c r="M42" s="57" t="n"/>
    </row>
    <row r="43" ht="15" customHeight="1" s="50">
      <c r="A43" s="57" t="n"/>
      <c r="B43" s="57" t="n"/>
      <c r="C43" s="57" t="n"/>
      <c r="D43" s="57" t="n"/>
      <c r="E43" s="57" t="n"/>
      <c r="F43" s="57" t="n"/>
      <c r="G43" s="57" t="n"/>
      <c r="H43" s="57" t="n"/>
      <c r="I43" s="57" t="n"/>
      <c r="J43" s="65">
        <f>IF($A43="","",IF(OR($G43="已完成",$G43="已取消"),"—",IF(OR($F43="",$G43=""),"待补充",IF($F43&lt;审批参数!$B$7,"逾期 "&amp;(审批参数!$B$7-$F43)&amp;" 天",IF($F43&lt;=审批参数!$B$7+审批参数!$B$13,"即将到期 "&amp;($F43-审批参数!$B$7)&amp;" 天","未到期")))))</f>
        <v/>
      </c>
      <c r="K43" s="57" t="n"/>
      <c r="L43" s="57" t="n"/>
      <c r="M43" s="57" t="n"/>
    </row>
    <row r="44" ht="15" customHeight="1" s="50">
      <c r="A44" s="57" t="n"/>
      <c r="B44" s="57" t="n"/>
      <c r="C44" s="57" t="n"/>
      <c r="D44" s="57" t="n"/>
      <c r="E44" s="57" t="n"/>
      <c r="F44" s="57" t="n"/>
      <c r="G44" s="57" t="n"/>
      <c r="H44" s="57" t="n"/>
      <c r="I44" s="57" t="n"/>
      <c r="J44" s="65">
        <f>IF($A44="","",IF(OR($G44="已完成",$G44="已取消"),"—",IF(OR($F44="",$G44=""),"待补充",IF($F44&lt;审批参数!$B$7,"逾期 "&amp;(审批参数!$B$7-$F44)&amp;" 天",IF($F44&lt;=审批参数!$B$7+审批参数!$B$13,"即将到期 "&amp;($F44-审批参数!$B$7)&amp;" 天","未到期")))))</f>
        <v/>
      </c>
      <c r="K44" s="57" t="n"/>
      <c r="L44" s="57" t="n"/>
      <c r="M44" s="57" t="n"/>
    </row>
  </sheetData>
  <autoFilter ref="A4:M44"/>
  <mergeCells count="3">
    <mergeCell ref="A3:M3"/>
    <mergeCell ref="A2:M2"/>
    <mergeCell ref="A1:M1"/>
  </mergeCells>
  <conditionalFormatting sqref="A5:M44">
    <cfRule type="expression" rank="0" priority="2" equalAverage="0" aboveAverage="0" dxfId="7" text="" percent="0" bottom="0">
      <formula>LEFT($J5,2)="逾期"</formula>
    </cfRule>
    <cfRule type="expression" rank="0" priority="3" equalAverage="0" aboveAverage="0" dxfId="9" text="" percent="0" bottom="0">
      <formula>LEFT($J5,2)="即将"</formula>
    </cfRule>
    <cfRule type="expression" rank="0" priority="4" equalAverage="0" aboveAverage="0" dxfId="10" text="" percent="0" bottom="0">
      <formula>$G5="已完成"</formula>
    </cfRule>
  </conditionalFormatting>
  <conditionalFormatting sqref="M5:M44">
    <cfRule type="expression" rank="0" priority="5" equalAverage="0" aboveAverage="0" dxfId="11" text="" percent="0" bottom="0">
      <formula>$M5="模拟"</formula>
    </cfRule>
  </conditionalFormatting>
  <dataValidations count="1">
    <dataValidation sqref="G5:G44" showDropDown="0" showInputMessage="0" showErrorMessage="0" allowBlank="1" type="list" errorStyle="stop" operator="between">
      <formula1>"待开始,进行中,待完成,已完成,已取消"</formula1>
      <formula2>0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filterMode="0">
    <tabColor rgb="FFBF8F00"/>
    <outlinePr summaryBelow="1" summaryRight="1"/>
    <pageSetUpPr fitToPage="1"/>
  </sheetPr>
  <dimension ref="A1:F40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14" customWidth="1" style="49" min="1" max="1"/>
    <col width="26" customWidth="1" style="49" min="2" max="2"/>
    <col width="24" customWidth="1" style="49" min="3" max="3"/>
    <col width="22" customWidth="1" style="49" min="4" max="4"/>
    <col width="40" customWidth="1" style="49" min="5" max="5"/>
    <col width="10" customWidth="1" style="49" min="6" max="6"/>
  </cols>
  <sheetData>
    <row r="1" ht="33.75" customHeight="1" s="50">
      <c r="A1" s="51" t="inlineStr">
        <is>
          <t>模拟案例：NDA 与服务合同</t>
        </is>
      </c>
    </row>
    <row r="2" ht="27.75" customHeight="1" s="50">
      <c r="A2" s="52" t="inlineStr">
        <is>
          <t>全部主体、人员、金额、日期和审批均为模拟；不对应真实交易或真实签署。观察日 2027-01-26。</t>
        </is>
      </c>
    </row>
    <row r="3" ht="30" customHeight="1" s="50">
      <c r="A3" s="74" t="inlineStr">
        <is>
          <t>本表只做跨表对应和核算，不重复填写。合同台账、偏离、审批、履约的最终值以各自工作表为准。</t>
        </is>
      </c>
      <c r="B3" s="55" t="n"/>
      <c r="C3" s="55" t="n"/>
      <c r="D3" s="55" t="n"/>
      <c r="E3" s="55" t="n"/>
      <c r="F3" s="55" t="n"/>
    </row>
    <row r="5" ht="24" customHeight="1" s="50">
      <c r="A5" s="53" t="inlineStr">
        <is>
          <t>例一：SIM-NDA-001（双向 NDA，R2）</t>
        </is>
      </c>
    </row>
    <row r="6" ht="39.75" customHeight="1" s="50">
      <c r="A6" s="56" t="inlineStr">
        <is>
          <t>序号</t>
        </is>
      </c>
      <c r="B6" s="56" t="inlineStr">
        <is>
          <t>项目</t>
        </is>
      </c>
      <c r="C6" s="56" t="inlineStr">
        <is>
          <t>值/说明</t>
        </is>
      </c>
      <c r="D6" s="56" t="inlineStr">
        <is>
          <t>关联表</t>
        </is>
      </c>
      <c r="E6" s="56" t="inlineStr">
        <is>
          <t>关联编号</t>
        </is>
      </c>
      <c r="F6" s="56" t="inlineStr">
        <is>
          <t>模拟</t>
        </is>
      </c>
    </row>
    <row r="7" ht="43.5" customHeight="1" s="50">
      <c r="A7" s="57" t="inlineStr">
        <is>
          <t>1</t>
        </is>
      </c>
      <c r="B7" s="85" t="inlineStr">
        <is>
          <t>合同编号</t>
        </is>
      </c>
      <c r="C7" s="63" t="inlineStr">
        <is>
          <t>SIM-NDA-001</t>
        </is>
      </c>
      <c r="D7" s="58" t="inlineStr">
        <is>
          <t>合同台账</t>
        </is>
      </c>
      <c r="E7" s="57" t="inlineStr">
        <is>
          <t>SIM-NDA-001</t>
        </is>
      </c>
      <c r="F7" s="87" t="inlineStr">
        <is>
          <t>模拟</t>
        </is>
      </c>
    </row>
    <row r="8" ht="43.5" customHeight="1" s="50">
      <c r="A8" s="57" t="inlineStr">
        <is>
          <t>2</t>
        </is>
      </c>
      <c r="B8" s="85" t="inlineStr">
        <is>
          <t>项目编号</t>
        </is>
      </c>
      <c r="C8" s="63" t="inlineStr">
        <is>
          <t>SIM-PRJ-NDA-001</t>
        </is>
      </c>
      <c r="D8" s="58" t="inlineStr">
        <is>
          <t>合同台账</t>
        </is>
      </c>
      <c r="E8" s="57" t="inlineStr">
        <is>
          <t>SIM-PRJ-NDA-001</t>
        </is>
      </c>
      <c r="F8" s="87" t="inlineStr">
        <is>
          <t>模拟</t>
        </is>
      </c>
    </row>
    <row r="9" ht="43.5" customHeight="1" s="50">
      <c r="A9" s="57" t="inlineStr">
        <is>
          <t>3</t>
        </is>
      </c>
      <c r="B9" s="85" t="inlineStr">
        <is>
          <t>主体</t>
        </is>
      </c>
      <c r="C9" s="80" t="inlineStr">
        <is>
          <t>模拟甲公司 / 模拟乙公司</t>
        </is>
      </c>
      <c r="D9" s="58" t="inlineStr">
        <is>
          <t>合同台账</t>
        </is>
      </c>
      <c r="E9" s="58" t="inlineStr">
        <is>
          <t>第 5 行</t>
        </is>
      </c>
      <c r="F9" s="87" t="inlineStr">
        <is>
          <t>模拟</t>
        </is>
      </c>
    </row>
    <row r="10" ht="43.5" customHeight="1" s="50">
      <c r="A10" s="57" t="inlineStr">
        <is>
          <t>4</t>
        </is>
      </c>
      <c r="B10" s="85" t="inlineStr">
        <is>
          <t>类型/角色</t>
        </is>
      </c>
      <c r="C10" s="63" t="inlineStr">
        <is>
          <t>NDA/保密；双向披露/接收</t>
        </is>
      </c>
      <c r="D10" s="58" t="inlineStr">
        <is>
          <t>合同台账</t>
        </is>
      </c>
      <c r="E10" s="58" t="inlineStr">
        <is>
          <t>第 5 行</t>
        </is>
      </c>
      <c r="F10" s="87" t="inlineStr">
        <is>
          <t>模拟</t>
        </is>
      </c>
    </row>
    <row r="11" ht="43.5" customHeight="1" s="50">
      <c r="A11" s="57" t="inlineStr">
        <is>
          <t>5</t>
        </is>
      </c>
      <c r="B11" s="85" t="inlineStr">
        <is>
          <t>金额口径/累计承诺</t>
        </is>
      </c>
      <c r="C11" s="63">
        <f>合同台账!H5&amp;" / "&amp;合同台账!J5</f>
        <v/>
      </c>
      <c r="D11" s="58" t="inlineStr">
        <is>
          <t>合同台账</t>
        </is>
      </c>
      <c r="E11" s="57" t="inlineStr">
        <is>
          <t>H5/J5</t>
        </is>
      </c>
      <c r="F11" s="87" t="inlineStr">
        <is>
          <t>模拟</t>
        </is>
      </c>
    </row>
    <row r="12" ht="43.5" customHeight="1" s="50">
      <c r="A12" s="57" t="inlineStr">
        <is>
          <t>6</t>
        </is>
      </c>
      <c r="B12" s="85" t="inlineStr">
        <is>
          <t>期限/预付款</t>
        </is>
      </c>
      <c r="C12" s="63">
        <f>合同台账!L5&amp;" 个月 / "&amp;TEXT(合同台账!M5,"0%")</f>
        <v/>
      </c>
      <c r="D12" s="58" t="inlineStr">
        <is>
          <t>合同台账</t>
        </is>
      </c>
      <c r="E12" s="57" t="inlineStr">
        <is>
          <t>L5/M5</t>
        </is>
      </c>
      <c r="F12" s="87" t="inlineStr">
        <is>
          <t>模拟</t>
        </is>
      </c>
    </row>
    <row r="13" ht="43.5" customHeight="1" s="50">
      <c r="A13" s="57" t="inlineStr">
        <is>
          <t>7</t>
        </is>
      </c>
      <c r="B13" s="85" t="inlineStr">
        <is>
          <t>路由</t>
        </is>
      </c>
      <c r="C13" s="63">
        <f>合同台账!U5</f>
        <v/>
      </c>
      <c r="D13" s="58" t="inlineStr">
        <is>
          <t>合同台账</t>
        </is>
      </c>
      <c r="E13" s="57" t="inlineStr">
        <is>
          <t>U5</t>
        </is>
      </c>
      <c r="F13" s="87" t="inlineStr">
        <is>
          <t>模拟</t>
        </is>
      </c>
    </row>
    <row r="14" ht="43.5" customHeight="1" s="50">
      <c r="A14" s="57" t="inlineStr">
        <is>
          <t>8</t>
        </is>
      </c>
      <c r="B14" s="85" t="inlineStr">
        <is>
          <t>触发项</t>
        </is>
      </c>
      <c r="C14" s="63">
        <f>合同台账!V5</f>
        <v/>
      </c>
      <c r="D14" s="58" t="inlineStr">
        <is>
          <t>合同台账</t>
        </is>
      </c>
      <c r="E14" s="57" t="inlineStr">
        <is>
          <t>V5</t>
        </is>
      </c>
      <c r="F14" s="87" t="inlineStr">
        <is>
          <t>模拟</t>
        </is>
      </c>
    </row>
    <row r="15" ht="43.5" customHeight="1" s="50">
      <c r="A15" s="57" t="inlineStr">
        <is>
          <t>9</t>
        </is>
      </c>
      <c r="B15" s="85" t="inlineStr">
        <is>
          <t>偏离</t>
        </is>
      </c>
      <c r="C15" s="63">
        <f>偏离明细!A5&amp;"（"&amp;偏离明细!D5&amp;"）"</f>
        <v/>
      </c>
      <c r="D15" s="58" t="inlineStr">
        <is>
          <t>偏离明细</t>
        </is>
      </c>
      <c r="E15" s="57" t="inlineStr">
        <is>
          <t>DEV-NDA-001</t>
        </is>
      </c>
      <c r="F15" s="87" t="inlineStr">
        <is>
          <t>模拟</t>
        </is>
      </c>
    </row>
    <row r="16" ht="43.5" customHeight="1" s="50">
      <c r="A16" s="57" t="inlineStr">
        <is>
          <t>10</t>
        </is>
      </c>
      <c r="B16" s="85" t="inlineStr">
        <is>
          <t>审批</t>
        </is>
      </c>
      <c r="C16" s="63">
        <f>审批记录!A5</f>
        <v/>
      </c>
      <c r="D16" s="58" t="inlineStr">
        <is>
          <t>审批记录</t>
        </is>
      </c>
      <c r="E16" s="57" t="inlineStr">
        <is>
          <t>APR-NDA-001</t>
        </is>
      </c>
      <c r="F16" s="87" t="inlineStr">
        <is>
          <t>模拟</t>
        </is>
      </c>
    </row>
    <row r="17" ht="43.5" customHeight="1" s="50">
      <c r="A17" s="57" t="inlineStr">
        <is>
          <t>11</t>
        </is>
      </c>
      <c r="B17" s="85" t="inlineStr">
        <is>
          <t>履约事项数</t>
        </is>
      </c>
      <c r="C17" s="63">
        <f>COUNTIFS(履约事项!$B$5:$B$44,"SIM-NDA-001")</f>
        <v/>
      </c>
      <c r="D17" s="58" t="inlineStr">
        <is>
          <t>履约事项</t>
        </is>
      </c>
      <c r="E17" s="57" t="inlineStr">
        <is>
          <t>PERF-NDA-001..006</t>
        </is>
      </c>
      <c r="F17" s="87" t="inlineStr">
        <is>
          <t>模拟</t>
        </is>
      </c>
    </row>
    <row r="18" ht="43.5" customHeight="1" s="50">
      <c r="A18" s="57" t="inlineStr">
        <is>
          <t>12</t>
        </is>
      </c>
      <c r="B18" s="85" t="inlineStr">
        <is>
          <t>签署证据</t>
        </is>
      </c>
      <c r="C18" s="80" t="inlineStr">
        <is>
          <t>电子签：实名、签名验证、时间戳、日志、哈希、存证</t>
        </is>
      </c>
      <c r="D18" s="58" t="inlineStr">
        <is>
          <t>审批记录</t>
        </is>
      </c>
      <c r="E18" s="57" t="inlineStr">
        <is>
          <t>APR-NDA-001</t>
        </is>
      </c>
      <c r="F18" s="87" t="inlineStr">
        <is>
          <t>模拟</t>
        </is>
      </c>
    </row>
    <row r="19" ht="43.5" customHeight="1" s="50">
      <c r="A19" s="57" t="inlineStr">
        <is>
          <t>13</t>
        </is>
      </c>
      <c r="B19" s="85" t="inlineStr">
        <is>
          <t>预期结果</t>
        </is>
      </c>
      <c r="C19" s="80" t="inlineStr">
        <is>
          <t>填写完整；1 条偏离绑定 v1.0；R2；模拟签署不等于真实签署。</t>
        </is>
      </c>
      <c r="D19" s="58" t="inlineStr">
        <is>
          <t>试填核验</t>
        </is>
      </c>
      <c r="E19" s="58" t="inlineStr">
        <is>
          <t>用例 11</t>
        </is>
      </c>
      <c r="F19" s="87" t="inlineStr">
        <is>
          <t>模拟</t>
        </is>
      </c>
    </row>
    <row r="20" ht="24" customHeight="1" s="50">
      <c r="A20" s="53" t="inlineStr">
        <is>
          <t>例二：SIM-SVC-001（采购服务合同，R2）</t>
        </is>
      </c>
    </row>
    <row r="21" ht="39.75" customHeight="1" s="50">
      <c r="A21" s="56" t="inlineStr">
        <is>
          <t>序号</t>
        </is>
      </c>
      <c r="B21" s="56" t="inlineStr">
        <is>
          <t>项目</t>
        </is>
      </c>
      <c r="C21" s="56" t="inlineStr">
        <is>
          <t>值/说明</t>
        </is>
      </c>
      <c r="D21" s="56" t="inlineStr">
        <is>
          <t>关联表</t>
        </is>
      </c>
      <c r="E21" s="56" t="inlineStr">
        <is>
          <t>关联编号</t>
        </is>
      </c>
      <c r="F21" s="56" t="inlineStr">
        <is>
          <t>模拟</t>
        </is>
      </c>
    </row>
    <row r="22" ht="43.5" customHeight="1" s="50">
      <c r="A22" s="57" t="inlineStr">
        <is>
          <t>1</t>
        </is>
      </c>
      <c r="B22" s="85" t="inlineStr">
        <is>
          <t>合同编号</t>
        </is>
      </c>
      <c r="C22" s="63" t="inlineStr">
        <is>
          <t>SIM-SVC-001</t>
        </is>
      </c>
      <c r="D22" s="58" t="inlineStr">
        <is>
          <t>合同台账</t>
        </is>
      </c>
      <c r="E22" s="57" t="inlineStr">
        <is>
          <t>SIM-SVC-001</t>
        </is>
      </c>
      <c r="F22" s="87" t="inlineStr">
        <is>
          <t>模拟</t>
        </is>
      </c>
    </row>
    <row r="23" ht="43.5" customHeight="1" s="50">
      <c r="A23" s="57" t="inlineStr">
        <is>
          <t>2</t>
        </is>
      </c>
      <c r="B23" s="85" t="inlineStr">
        <is>
          <t>项目编号</t>
        </is>
      </c>
      <c r="C23" s="63" t="inlineStr">
        <is>
          <t>SIM-PRJ-SVC-001</t>
        </is>
      </c>
      <c r="D23" s="58" t="inlineStr">
        <is>
          <t>合同台账</t>
        </is>
      </c>
      <c r="E23" s="57" t="inlineStr">
        <is>
          <t>SIM-PRJ-SVC-001</t>
        </is>
      </c>
      <c r="F23" s="87" t="inlineStr">
        <is>
          <t>模拟</t>
        </is>
      </c>
    </row>
    <row r="24" ht="43.5" customHeight="1" s="50">
      <c r="A24" s="57" t="inlineStr">
        <is>
          <t>3</t>
        </is>
      </c>
      <c r="B24" s="85" t="inlineStr">
        <is>
          <t>主体</t>
        </is>
      </c>
      <c r="C24" s="80" t="inlineStr">
        <is>
          <t>模拟甲公司（采购方）/ 模拟丙公司（服务方）</t>
        </is>
      </c>
      <c r="D24" s="58" t="inlineStr">
        <is>
          <t>合同台账</t>
        </is>
      </c>
      <c r="E24" s="58" t="inlineStr">
        <is>
          <t>第 6 行</t>
        </is>
      </c>
      <c r="F24" s="87" t="inlineStr">
        <is>
          <t>模拟</t>
        </is>
      </c>
    </row>
    <row r="25" ht="43.5" customHeight="1" s="50">
      <c r="A25" s="57" t="inlineStr">
        <is>
          <t>4</t>
        </is>
      </c>
      <c r="B25" s="85" t="inlineStr">
        <is>
          <t>类型/角色</t>
        </is>
      </c>
      <c r="C25" s="80" t="inlineStr">
        <is>
          <t>服务采购；采购方/甲方</t>
        </is>
      </c>
      <c r="D25" s="58" t="inlineStr">
        <is>
          <t>合同台账</t>
        </is>
      </c>
      <c r="E25" s="58" t="inlineStr">
        <is>
          <t>第 6 行</t>
        </is>
      </c>
      <c r="F25" s="87" t="inlineStr">
        <is>
          <t>模拟</t>
        </is>
      </c>
    </row>
    <row r="26" ht="43.5" customHeight="1" s="50">
      <c r="A26" s="57" t="inlineStr">
        <is>
          <t>5</t>
        </is>
      </c>
      <c r="B26" s="85" t="inlineStr">
        <is>
          <t>含税总价</t>
        </is>
      </c>
      <c r="C26" s="63">
        <f>合同台账!J6</f>
        <v/>
      </c>
      <c r="D26" s="58" t="inlineStr">
        <is>
          <t>合同台账</t>
        </is>
      </c>
      <c r="E26" s="57" t="inlineStr">
        <is>
          <t>J6</t>
        </is>
      </c>
      <c r="F26" s="87" t="inlineStr">
        <is>
          <t>模拟</t>
        </is>
      </c>
    </row>
    <row r="27" ht="43.5" customHeight="1" s="50">
      <c r="A27" s="57" t="inlineStr">
        <is>
          <t>6</t>
        </is>
      </c>
      <c r="B27" s="85" t="inlineStr">
        <is>
          <t>期限/预付款</t>
        </is>
      </c>
      <c r="C27" s="63">
        <f>合同台账!L6&amp;" 个月 / "&amp;TEXT(合同台账!M6,"0%")</f>
        <v/>
      </c>
      <c r="D27" s="58" t="inlineStr">
        <is>
          <t>合同台账</t>
        </is>
      </c>
      <c r="E27" s="57" t="inlineStr">
        <is>
          <t>L6/M6</t>
        </is>
      </c>
      <c r="F27" s="87" t="inlineStr">
        <is>
          <t>模拟</t>
        </is>
      </c>
    </row>
    <row r="28" ht="43.5" customHeight="1" s="50">
      <c r="A28" s="57" t="inlineStr">
        <is>
          <t>7</t>
        </is>
      </c>
      <c r="B28" s="85" t="inlineStr">
        <is>
          <t>路由</t>
        </is>
      </c>
      <c r="C28" s="63">
        <f>合同台账!U6</f>
        <v/>
      </c>
      <c r="D28" s="58" t="inlineStr">
        <is>
          <t>合同台账</t>
        </is>
      </c>
      <c r="E28" s="57" t="inlineStr">
        <is>
          <t>U6</t>
        </is>
      </c>
      <c r="F28" s="87" t="inlineStr">
        <is>
          <t>模拟</t>
        </is>
      </c>
    </row>
    <row r="29" ht="43.5" customHeight="1" s="50">
      <c r="A29" s="57" t="inlineStr">
        <is>
          <t>8</t>
        </is>
      </c>
      <c r="B29" s="85" t="inlineStr">
        <is>
          <t>触发项</t>
        </is>
      </c>
      <c r="C29" s="63">
        <f>合同台账!V6</f>
        <v/>
      </c>
      <c r="D29" s="58" t="inlineStr">
        <is>
          <t>合同台账</t>
        </is>
      </c>
      <c r="E29" s="57" t="inlineStr">
        <is>
          <t>V6</t>
        </is>
      </c>
      <c r="F29" s="87" t="inlineStr">
        <is>
          <t>模拟</t>
        </is>
      </c>
    </row>
    <row r="30" ht="43.5" customHeight="1" s="50">
      <c r="A30" s="57" t="inlineStr">
        <is>
          <t>9</t>
        </is>
      </c>
      <c r="B30" s="85" t="inlineStr">
        <is>
          <t>偏离</t>
        </is>
      </c>
      <c r="C30" s="63">
        <f>偏离明细!A6&amp;"（"&amp;偏离明细!D6&amp;"）"</f>
        <v/>
      </c>
      <c r="D30" s="58" t="inlineStr">
        <is>
          <t>偏离明细</t>
        </is>
      </c>
      <c r="E30" s="57" t="inlineStr">
        <is>
          <t>DEV-SVC-001</t>
        </is>
      </c>
      <c r="F30" s="87" t="inlineStr">
        <is>
          <t>模拟</t>
        </is>
      </c>
    </row>
    <row r="31" ht="43.5" customHeight="1" s="50">
      <c r="A31" s="57" t="inlineStr">
        <is>
          <t>10</t>
        </is>
      </c>
      <c r="B31" s="85" t="inlineStr">
        <is>
          <t>审批</t>
        </is>
      </c>
      <c r="C31" s="63">
        <f>审批记录!A6</f>
        <v/>
      </c>
      <c r="D31" s="58" t="inlineStr">
        <is>
          <t>审批记录</t>
        </is>
      </c>
      <c r="E31" s="57" t="inlineStr">
        <is>
          <t>APR-SVC-001</t>
        </is>
      </c>
      <c r="F31" s="87" t="inlineStr">
        <is>
          <t>模拟</t>
        </is>
      </c>
    </row>
    <row r="32" ht="43.5" customHeight="1" s="50">
      <c r="A32" s="57" t="inlineStr">
        <is>
          <t>11</t>
        </is>
      </c>
      <c r="B32" s="85" t="inlineStr">
        <is>
          <t>付款合计</t>
        </is>
      </c>
      <c r="C32" s="63">
        <f>SUMIFS(履约事项!$K$5:$K$44,履约事项!$B$5:$B$44,"SIM-SVC-001")</f>
        <v/>
      </c>
      <c r="D32" s="58" t="inlineStr">
        <is>
          <t>履约事项</t>
        </is>
      </c>
      <c r="E32" s="57" t="inlineStr">
        <is>
          <t>PERF-SVC-002/006/009</t>
        </is>
      </c>
      <c r="F32" s="87" t="inlineStr">
        <is>
          <t>模拟</t>
        </is>
      </c>
    </row>
    <row r="33" ht="43.5" customHeight="1" s="50">
      <c r="A33" s="57" t="inlineStr">
        <is>
          <t>12</t>
        </is>
      </c>
      <c r="B33" s="85" t="inlineStr">
        <is>
          <t>付款拆分</t>
        </is>
      </c>
      <c r="C33" s="63" t="inlineStr">
        <is>
          <t>36,000 + 48,000 + 36,000 = 120,000</t>
        </is>
      </c>
      <c r="D33" s="58" t="inlineStr">
        <is>
          <t>履约事项</t>
        </is>
      </c>
      <c r="E33" s="57" t="inlineStr">
        <is>
          <t>30% / 40% / 30%</t>
        </is>
      </c>
      <c r="F33" s="87" t="inlineStr">
        <is>
          <t>模拟</t>
        </is>
      </c>
    </row>
    <row r="34" ht="43.5" customHeight="1" s="50">
      <c r="A34" s="57" t="inlineStr">
        <is>
          <t>13</t>
        </is>
      </c>
      <c r="B34" s="85" t="inlineStr">
        <is>
          <t>履约事项数</t>
        </is>
      </c>
      <c r="C34" s="63">
        <f>COUNTIFS(履约事项!$B$5:$B$44,"SIM-SVC-001")</f>
        <v/>
      </c>
      <c r="D34" s="58" t="inlineStr">
        <is>
          <t>履约事项</t>
        </is>
      </c>
      <c r="E34" s="57" t="inlineStr">
        <is>
          <t>PERF-SVC-001..010</t>
        </is>
      </c>
      <c r="F34" s="87" t="inlineStr">
        <is>
          <t>模拟</t>
        </is>
      </c>
    </row>
    <row r="35" ht="43.5" customHeight="1" s="50">
      <c r="A35" s="57" t="inlineStr">
        <is>
          <t>14</t>
        </is>
      </c>
      <c r="B35" s="85" t="inlineStr">
        <is>
          <t>预期结果</t>
        </is>
      </c>
      <c r="C35" s="80" t="inlineStr">
        <is>
          <t>首轮验收不通过→整改→复验→付款→结项；金额与付款合计一致；模拟签署不等于真实签署。</t>
        </is>
      </c>
      <c r="D35" s="58" t="inlineStr">
        <is>
          <t>试填核验</t>
        </is>
      </c>
      <c r="E35" s="58" t="inlineStr">
        <is>
          <t>用例 3/6/7</t>
        </is>
      </c>
      <c r="F35" s="87" t="inlineStr">
        <is>
          <t>模拟</t>
        </is>
      </c>
    </row>
    <row r="37" ht="24" customHeight="1" s="50">
      <c r="A37" s="53" t="inlineStr">
        <is>
          <t>跨表对应关系</t>
        </is>
      </c>
    </row>
    <row r="38" ht="39.75" customHeight="1" s="50">
      <c r="A38" s="56" t="inlineStr">
        <is>
          <t>链路</t>
        </is>
      </c>
      <c r="B38" s="56" t="inlineStr">
        <is>
          <t>合同</t>
        </is>
      </c>
      <c r="C38" s="56" t="inlineStr">
        <is>
          <t>偏离</t>
        </is>
      </c>
      <c r="D38" s="56" t="inlineStr">
        <is>
          <t>审批</t>
        </is>
      </c>
      <c r="E38" s="56" t="inlineStr">
        <is>
          <t>履约</t>
        </is>
      </c>
      <c r="F38" s="56" t="inlineStr">
        <is>
          <t>模拟</t>
        </is>
      </c>
    </row>
    <row r="39" ht="30" customHeight="1" s="50">
      <c r="A39" s="88" t="inlineStr">
        <is>
          <t>NDA 链路</t>
        </is>
      </c>
      <c r="B39" s="57" t="inlineStr">
        <is>
          <t>SIM-NDA-001</t>
        </is>
      </c>
      <c r="C39" s="57" t="inlineStr">
        <is>
          <t>DEV-NDA-001</t>
        </is>
      </c>
      <c r="D39" s="57" t="inlineStr">
        <is>
          <t>APR-NDA-001</t>
        </is>
      </c>
      <c r="E39" s="57" t="inlineStr">
        <is>
          <t>PERF-NDA-001..006</t>
        </is>
      </c>
      <c r="F39" s="87" t="inlineStr">
        <is>
          <t>模拟</t>
        </is>
      </c>
    </row>
    <row r="40" ht="30" customHeight="1" s="50">
      <c r="A40" s="85" t="inlineStr">
        <is>
          <t>服务链路</t>
        </is>
      </c>
      <c r="B40" s="57" t="inlineStr">
        <is>
          <t>SIM-SVC-001</t>
        </is>
      </c>
      <c r="C40" s="57" t="inlineStr">
        <is>
          <t>DEV-SVC-001</t>
        </is>
      </c>
      <c r="D40" s="57" t="inlineStr">
        <is>
          <t>APR-SVC-001</t>
        </is>
      </c>
      <c r="E40" s="57" t="inlineStr">
        <is>
          <t>PERF-SVC-001..010</t>
        </is>
      </c>
      <c r="F40" s="87" t="inlineStr">
        <is>
          <t>模拟</t>
        </is>
      </c>
    </row>
  </sheetData>
  <mergeCells count="6">
    <mergeCell ref="A2:F2"/>
    <mergeCell ref="A1:F1"/>
    <mergeCell ref="A37:F37"/>
    <mergeCell ref="A5:F5"/>
    <mergeCell ref="A3:F3"/>
    <mergeCell ref="A20:F20"/>
  </mergeCells>
  <printOptions horizontalCentered="0" verticalCentered="0" headings="0" gridLines="0" gridLinesSet="1"/>
  <pageMargins left="0.3" right="0.3" top="0.5" bottom="0.5" header="0.511811023622047" footer="0.2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filterMode="0">
    <tabColor rgb="FFC00000"/>
    <outlinePr summaryBelow="1" summaryRight="1"/>
    <pageSetUpPr fitToPage="1"/>
  </sheetPr>
  <dimension ref="A1:S58"/>
  <sheetViews>
    <sheetView showFormulas="0" showGridLines="1" showRowColHeaders="1" showZeros="1" rightToLeft="0" tabSelected="0" showOutlineSymbols="1" defaultGridColor="1" view="normal" topLeftCell="A1" colorId="64" zoomScale="90" zoomScaleNormal="9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1" zeroHeight="0" outlineLevelRow="0"/>
  <cols>
    <col width="20" customWidth="1" style="49" min="1" max="1"/>
    <col width="18" customWidth="1" style="49" min="2" max="2"/>
    <col width="54" customWidth="1" style="49" min="3" max="3"/>
    <col width="10" customWidth="1" style="49" min="4" max="8"/>
    <col width="11" customWidth="1" style="49" min="9" max="9"/>
    <col width="8" customWidth="1" style="49" min="10" max="10"/>
    <col width="18" customWidth="1" style="49" min="11" max="11"/>
    <col width="10" customWidth="1" style="49" min="12" max="12"/>
    <col width="8" customWidth="1" style="49" min="13" max="14"/>
    <col width="30" customWidth="1" style="49" min="15" max="16"/>
    <col width="10" customWidth="1" style="49" min="17" max="17"/>
    <col width="34" customWidth="1" style="49" min="18" max="18"/>
    <col width="8" customWidth="1" style="49" min="19" max="19"/>
  </cols>
  <sheetData>
    <row r="1" ht="33.75" customHeight="1" s="50">
      <c r="A1" s="51" t="inlineStr">
        <is>
          <t>试填核验：边界、异常、提醒和合计</t>
        </is>
      </c>
    </row>
    <row r="2" ht="27.75" customHeight="1" s="50">
      <c r="A2" s="52" t="inlineStr">
        <is>
          <t>预期值按当前模拟参数（10 万/50 万、30%、12 个月）设置；修改参数后，实测会变化，出现“需复核”时应重设预期并重新验证。</t>
        </is>
      </c>
    </row>
    <row r="3" ht="30" customHeight="1" s="50">
      <c r="A3" s="91" t="inlineStr">
        <is>
          <t>全部为模拟测试数据。路由实测使用与合同台账相同的判断逻辑，引用审批参数 B9/B10/B11/B12；提醒公式引用 B7/B13。</t>
        </is>
      </c>
      <c r="B3" s="55" t="n"/>
      <c r="C3" s="55" t="n"/>
      <c r="D3" s="55" t="n"/>
      <c r="E3" s="55" t="n"/>
      <c r="F3" s="55" t="n"/>
      <c r="G3" s="55" t="n"/>
      <c r="H3" s="55" t="n"/>
      <c r="I3" s="55" t="n"/>
      <c r="J3" s="55" t="n"/>
      <c r="K3" s="55" t="n"/>
      <c r="L3" s="55" t="n"/>
      <c r="M3" s="55" t="n"/>
      <c r="N3" s="55" t="n"/>
      <c r="O3" s="55" t="n"/>
      <c r="P3" s="55" t="n"/>
      <c r="Q3" s="55" t="n"/>
      <c r="R3" s="55" t="n"/>
      <c r="S3" s="55" t="n"/>
    </row>
    <row r="5" ht="24" customHeight="1" s="50">
      <c r="A5" s="92" t="inlineStr">
        <is>
          <t>A. 审批路由边界测试</t>
        </is>
      </c>
    </row>
    <row r="6" ht="43.5" customHeight="1" s="50">
      <c r="A6" s="56" t="inlineStr">
        <is>
          <t>用例</t>
        </is>
      </c>
      <c r="B6" s="56" t="inlineStr">
        <is>
          <t>场景说明</t>
        </is>
      </c>
      <c r="C6" s="56" t="inlineStr">
        <is>
          <t>合同类型</t>
        </is>
      </c>
      <c r="D6" s="56" t="inlineStr">
        <is>
          <t>本次金额（元）</t>
        </is>
      </c>
      <c r="E6" s="56" t="inlineStr">
        <is>
          <t>金额口径</t>
        </is>
      </c>
      <c r="F6" s="56" t="inlineStr">
        <is>
          <t>币种</t>
        </is>
      </c>
      <c r="G6" s="56" t="inlineStr">
        <is>
          <t>累计承诺（含本次，元）</t>
        </is>
      </c>
      <c r="H6" s="56" t="inlineStr">
        <is>
          <t>期限（月）</t>
        </is>
      </c>
      <c r="I6" s="56" t="inlineStr">
        <is>
          <t>预付款比例</t>
        </is>
      </c>
      <c r="J6" s="56" t="inlineStr">
        <is>
          <t>实质偏离数</t>
        </is>
      </c>
      <c r="K6" s="56" t="inlineStr">
        <is>
          <t>专项风险</t>
        </is>
      </c>
      <c r="L6" s="56" t="inlineStr">
        <is>
          <t>超出可让步</t>
        </is>
      </c>
      <c r="M6" s="56" t="inlineStr">
        <is>
          <t>必填完整</t>
        </is>
      </c>
      <c r="N6" s="56" t="inlineStr">
        <is>
          <t>编号重复</t>
        </is>
      </c>
      <c r="O6" s="56" t="inlineStr">
        <is>
          <t>路由实测（公式）</t>
        </is>
      </c>
      <c r="P6" s="56" t="inlineStr">
        <is>
          <t>预期路由</t>
        </is>
      </c>
      <c r="Q6" s="56" t="inlineStr">
        <is>
          <t>判定</t>
        </is>
      </c>
      <c r="R6" s="56" t="inlineStr">
        <is>
          <t>说明</t>
        </is>
      </c>
      <c r="S6" s="56" t="inlineStr">
        <is>
          <t>模拟</t>
        </is>
      </c>
    </row>
    <row r="7" ht="43.5" customHeight="1" s="50">
      <c r="A7" s="88" t="inlineStr">
        <is>
          <t>T01</t>
        </is>
      </c>
      <c r="B7" s="58" t="inlineStr">
        <is>
          <t>金额 99,999.99，低于 R1 上限</t>
        </is>
      </c>
      <c r="C7" s="80" t="inlineStr">
        <is>
          <t>服务采购</t>
        </is>
      </c>
      <c r="D7" s="81" t="n">
        <v>99999.99000000001</v>
      </c>
      <c r="E7" s="80" t="inlineStr">
        <is>
          <t>确定</t>
        </is>
      </c>
      <c r="F7" s="63" t="inlineStr">
        <is>
          <t>CNY</t>
        </is>
      </c>
      <c r="G7" s="81" t="n">
        <v>99999.99000000001</v>
      </c>
      <c r="H7" s="83" t="n">
        <v>3</v>
      </c>
      <c r="I7" s="84" t="n">
        <v>0</v>
      </c>
      <c r="J7" s="83" t="n">
        <v>0</v>
      </c>
      <c r="K7" s="80" t="inlineStr">
        <is>
          <t>无</t>
        </is>
      </c>
      <c r="L7" s="80" t="inlineStr">
        <is>
          <t>否</t>
        </is>
      </c>
      <c r="M7" s="80" t="inlineStr">
        <is>
          <t>是</t>
        </is>
      </c>
      <c r="N7" s="80" t="inlineStr">
        <is>
          <t>否</t>
        </is>
      </c>
      <c r="O7" s="66">
        <f>IF($M7="否","待补充",IF($N7="是","错误：编号重复",IF(AND(OR($E7="确定",$E7="零金额"),OR($G7="",$G7&lt;0)),"错误：金额",IF(AND($E7="确定",$F7&lt;&gt;"CNY"),"人工判断（HOLD）：非人民币",IF($E7="未确定","人工判断（HOLD）：金额未确定",IF(AND($E7="不适用",$C7&lt;&gt;"NDA/保密"),"待补充：金额口径",IF(AND($E7="零金额",$C7&lt;&gt;"NDA/保密"),"人工判断（HOLD）：零金额对价",IF(AND($E7&lt;&gt;"确定",$E7&lt;&gt;"零金额",$E7&lt;&gt;"不适用"),"错误：金额口径",IF(OR($L7="是",AND(OR($E7="确定",$E7="零金额"),$G7&gt;审批参数!$B$10)),"R3",IF(OR(AND(OR($E7="确定",$E7="零金额"),$G7&gt;审批参数!$B$9),$J7&gt;0,$H7&gt;审批参数!$B$12,$I7&gt;审批参数!$B$11,$K7&lt;&gt;"无"),"R2","R1"))))))))))</f>
        <v/>
      </c>
      <c r="P7" s="57" t="inlineStr">
        <is>
          <t>R1</t>
        </is>
      </c>
      <c r="Q7" s="66">
        <f>IF($O7=$P7,"通过","需复核")</f>
        <v/>
      </c>
      <c r="R7" s="58" t="inlineStr">
        <is>
          <t>边界值；不因接近上限自动升级。</t>
        </is>
      </c>
      <c r="S7" s="93" t="inlineStr">
        <is>
          <t>模拟</t>
        </is>
      </c>
    </row>
    <row r="8" ht="43.5" customHeight="1" s="50">
      <c r="A8" s="88" t="inlineStr">
        <is>
          <t>T02</t>
        </is>
      </c>
      <c r="B8" s="58" t="inlineStr">
        <is>
          <t>金额 100,000，正好等于 R1 上限</t>
        </is>
      </c>
      <c r="C8" s="80" t="inlineStr">
        <is>
          <t>服务采购</t>
        </is>
      </c>
      <c r="D8" s="81" t="n">
        <v>100000</v>
      </c>
      <c r="E8" s="80" t="inlineStr">
        <is>
          <t>确定</t>
        </is>
      </c>
      <c r="F8" s="63" t="inlineStr">
        <is>
          <t>CNY</t>
        </is>
      </c>
      <c r="G8" s="81" t="n">
        <v>100000</v>
      </c>
      <c r="H8" s="83" t="n">
        <v>3</v>
      </c>
      <c r="I8" s="84" t="n">
        <v>0</v>
      </c>
      <c r="J8" s="83" t="n">
        <v>0</v>
      </c>
      <c r="K8" s="80" t="inlineStr">
        <is>
          <t>无</t>
        </is>
      </c>
      <c r="L8" s="80" t="inlineStr">
        <is>
          <t>否</t>
        </is>
      </c>
      <c r="M8" s="80" t="inlineStr">
        <is>
          <t>是</t>
        </is>
      </c>
      <c r="N8" s="80" t="inlineStr">
        <is>
          <t>否</t>
        </is>
      </c>
      <c r="O8" s="66">
        <f>IF($M8="否","待补充",IF($N8="是","错误：编号重复",IF(AND(OR($E8="确定",$E8="零金额"),OR($G8="",$G8&lt;0)),"错误：金额",IF(AND($E8="确定",$F8&lt;&gt;"CNY"),"人工判断（HOLD）：非人民币",IF($E8="未确定","人工判断（HOLD）：金额未确定",IF(AND($E8="不适用",$C8&lt;&gt;"NDA/保密"),"待补充：金额口径",IF(AND($E8="零金额",$C8&lt;&gt;"NDA/保密"),"人工判断（HOLD）：零金额对价",IF(AND($E8&lt;&gt;"确定",$E8&lt;&gt;"零金额",$E8&lt;&gt;"不适用"),"错误：金额口径",IF(OR($L8="是",AND(OR($E8="确定",$E8="零金额"),$G8&gt;审批参数!$B$10)),"R3",IF(OR(AND(OR($E8="确定",$E8="零金额"),$G8&gt;审批参数!$B$9),$J8&gt;0,$H8&gt;审批参数!$B$12,$I8&gt;审批参数!$B$11,$K8&lt;&gt;"无"),"R2","R1"))))))))))</f>
        <v/>
      </c>
      <c r="P8" s="57" t="inlineStr">
        <is>
          <t>R1</t>
        </is>
      </c>
      <c r="Q8" s="66">
        <f>IF($O8=$P8,"通过","需复核")</f>
        <v/>
      </c>
      <c r="R8" s="58" t="inlineStr">
        <is>
          <t>含上限。</t>
        </is>
      </c>
      <c r="S8" s="93" t="inlineStr">
        <is>
          <t>模拟</t>
        </is>
      </c>
    </row>
    <row r="9" ht="43.5" customHeight="1" s="50">
      <c r="A9" s="88" t="inlineStr">
        <is>
          <t>T03</t>
        </is>
      </c>
      <c r="B9" s="58" t="inlineStr">
        <is>
          <t>金额 100,000.01，超过 R1</t>
        </is>
      </c>
      <c r="C9" s="80" t="inlineStr">
        <is>
          <t>服务采购</t>
        </is>
      </c>
      <c r="D9" s="81" t="n">
        <v>100000.01</v>
      </c>
      <c r="E9" s="80" t="inlineStr">
        <is>
          <t>确定</t>
        </is>
      </c>
      <c r="F9" s="63" t="inlineStr">
        <is>
          <t>CNY</t>
        </is>
      </c>
      <c r="G9" s="81" t="n">
        <v>100000.01</v>
      </c>
      <c r="H9" s="83" t="n">
        <v>3</v>
      </c>
      <c r="I9" s="84" t="n">
        <v>0</v>
      </c>
      <c r="J9" s="83" t="n">
        <v>0</v>
      </c>
      <c r="K9" s="80" t="inlineStr">
        <is>
          <t>无</t>
        </is>
      </c>
      <c r="L9" s="80" t="inlineStr">
        <is>
          <t>否</t>
        </is>
      </c>
      <c r="M9" s="80" t="inlineStr">
        <is>
          <t>是</t>
        </is>
      </c>
      <c r="N9" s="80" t="inlineStr">
        <is>
          <t>否</t>
        </is>
      </c>
      <c r="O9" s="66">
        <f>IF($M9="否","待补充",IF($N9="是","错误：编号重复",IF(AND(OR($E9="确定",$E9="零金额"),OR($G9="",$G9&lt;0)),"错误：金额",IF(AND($E9="确定",$F9&lt;&gt;"CNY"),"人工判断（HOLD）：非人民币",IF($E9="未确定","人工判断（HOLD）：金额未确定",IF(AND($E9="不适用",$C9&lt;&gt;"NDA/保密"),"待补充：金额口径",IF(AND($E9="零金额",$C9&lt;&gt;"NDA/保密"),"人工判断（HOLD）：零金额对价",IF(AND($E9&lt;&gt;"确定",$E9&lt;&gt;"零金额",$E9&lt;&gt;"不适用"),"错误：金额口径",IF(OR($L9="是",AND(OR($E9="确定",$E9="零金额"),$G9&gt;审批参数!$B$10)),"R3",IF(OR(AND(OR($E9="确定",$E9="零金额"),$G9&gt;审批参数!$B$9),$J9&gt;0,$H9&gt;审批参数!$B$12,$I9&gt;审批参数!$B$11,$K9&lt;&gt;"无"),"R2","R1"))))))))))</f>
        <v/>
      </c>
      <c r="P9" s="57" t="inlineStr">
        <is>
          <t>R2</t>
        </is>
      </c>
      <c r="Q9" s="66">
        <f>IF($O9=$P9,"通过","需复核")</f>
        <v/>
      </c>
      <c r="R9" s="58" t="inlineStr">
        <is>
          <t>超过 0.01 即触发 R2。</t>
        </is>
      </c>
      <c r="S9" s="93" t="inlineStr">
        <is>
          <t>模拟</t>
        </is>
      </c>
    </row>
    <row r="10" ht="43.5" customHeight="1" s="50">
      <c r="A10" s="88" t="inlineStr">
        <is>
          <t>T04</t>
        </is>
      </c>
      <c r="B10" s="58" t="inlineStr">
        <is>
          <t>金额 500,000，正好等于 R2 上限</t>
        </is>
      </c>
      <c r="C10" s="80" t="inlineStr">
        <is>
          <t>服务采购</t>
        </is>
      </c>
      <c r="D10" s="81" t="n">
        <v>500000</v>
      </c>
      <c r="E10" s="80" t="inlineStr">
        <is>
          <t>确定</t>
        </is>
      </c>
      <c r="F10" s="63" t="inlineStr">
        <is>
          <t>CNY</t>
        </is>
      </c>
      <c r="G10" s="81" t="n">
        <v>500000</v>
      </c>
      <c r="H10" s="83" t="n">
        <v>3</v>
      </c>
      <c r="I10" s="84" t="n">
        <v>0</v>
      </c>
      <c r="J10" s="83" t="n">
        <v>0</v>
      </c>
      <c r="K10" s="80" t="inlineStr">
        <is>
          <t>无</t>
        </is>
      </c>
      <c r="L10" s="80" t="inlineStr">
        <is>
          <t>否</t>
        </is>
      </c>
      <c r="M10" s="80" t="inlineStr">
        <is>
          <t>是</t>
        </is>
      </c>
      <c r="N10" s="80" t="inlineStr">
        <is>
          <t>否</t>
        </is>
      </c>
      <c r="O10" s="66">
        <f>IF($M10="否","待补充",IF($N10="是","错误：编号重复",IF(AND(OR($E10="确定",$E10="零金额"),OR($G10="",$G10&lt;0)),"错误：金额",IF(AND($E10="确定",$F10&lt;&gt;"CNY"),"人工判断（HOLD）：非人民币",IF($E10="未确定","人工判断（HOLD）：金额未确定",IF(AND($E10="不适用",$C10&lt;&gt;"NDA/保密"),"待补充：金额口径",IF(AND($E10="零金额",$C10&lt;&gt;"NDA/保密"),"人工判断（HOLD）：零金额对价",IF(AND($E10&lt;&gt;"确定",$E10&lt;&gt;"零金额",$E10&lt;&gt;"不适用"),"错误：金额口径",IF(OR($L10="是",AND(OR($E10="确定",$E10="零金额"),$G10&gt;审批参数!$B$10)),"R3",IF(OR(AND(OR($E10="确定",$E10="零金额"),$G10&gt;审批参数!$B$9),$J10&gt;0,$H10&gt;审批参数!$B$12,$I10&gt;审批参数!$B$11,$K10&lt;&gt;"无"),"R2","R1"))))))))))</f>
        <v/>
      </c>
      <c r="P10" s="57" t="inlineStr">
        <is>
          <t>R2</t>
        </is>
      </c>
      <c r="Q10" s="66">
        <f>IF($O10=$P10,"通过","需复核")</f>
        <v/>
      </c>
      <c r="R10" s="58" t="inlineStr">
        <is>
          <t>不超过 R2 上限。</t>
        </is>
      </c>
      <c r="S10" s="93" t="inlineStr">
        <is>
          <t>模拟</t>
        </is>
      </c>
    </row>
    <row r="11" ht="43.5" customHeight="1" s="50">
      <c r="A11" s="88" t="inlineStr">
        <is>
          <t>T05</t>
        </is>
      </c>
      <c r="B11" s="58" t="inlineStr">
        <is>
          <t>金额 500,000.01，超过 R2</t>
        </is>
      </c>
      <c r="C11" s="80" t="inlineStr">
        <is>
          <t>服务采购</t>
        </is>
      </c>
      <c r="D11" s="81" t="n">
        <v>500000.01</v>
      </c>
      <c r="E11" s="80" t="inlineStr">
        <is>
          <t>确定</t>
        </is>
      </c>
      <c r="F11" s="63" t="inlineStr">
        <is>
          <t>CNY</t>
        </is>
      </c>
      <c r="G11" s="81" t="n">
        <v>500000.01</v>
      </c>
      <c r="H11" s="83" t="n">
        <v>3</v>
      </c>
      <c r="I11" s="84" t="n">
        <v>0</v>
      </c>
      <c r="J11" s="83" t="n">
        <v>0</v>
      </c>
      <c r="K11" s="80" t="inlineStr">
        <is>
          <t>无</t>
        </is>
      </c>
      <c r="L11" s="80" t="inlineStr">
        <is>
          <t>否</t>
        </is>
      </c>
      <c r="M11" s="80" t="inlineStr">
        <is>
          <t>是</t>
        </is>
      </c>
      <c r="N11" s="80" t="inlineStr">
        <is>
          <t>否</t>
        </is>
      </c>
      <c r="O11" s="66">
        <f>IF($M11="否","待补充",IF($N11="是","错误：编号重复",IF(AND(OR($E11="确定",$E11="零金额"),OR($G11="",$G11&lt;0)),"错误：金额",IF(AND($E11="确定",$F11&lt;&gt;"CNY"),"人工判断（HOLD）：非人民币",IF($E11="未确定","人工判断（HOLD）：金额未确定",IF(AND($E11="不适用",$C11&lt;&gt;"NDA/保密"),"待补充：金额口径",IF(AND($E11="零金额",$C11&lt;&gt;"NDA/保密"),"人工判断（HOLD）：零金额对价",IF(AND($E11&lt;&gt;"确定",$E11&lt;&gt;"零金额",$E11&lt;&gt;"不适用"),"错误：金额口径",IF(OR($L11="是",AND(OR($E11="确定",$E11="零金额"),$G11&gt;审批参数!$B$10)),"R3",IF(OR(AND(OR($E11="确定",$E11="零金额"),$G11&gt;审批参数!$B$9),$J11&gt;0,$H11&gt;审批参数!$B$12,$I11&gt;审批参数!$B$11,$K11&lt;&gt;"无"),"R2","R1"))))))))))</f>
        <v/>
      </c>
      <c r="P11" s="57" t="inlineStr">
        <is>
          <t>R3</t>
        </is>
      </c>
      <c r="Q11" s="66">
        <f>IF($O11=$P11,"通过","需复核")</f>
        <v/>
      </c>
      <c r="R11" s="58" t="inlineStr">
        <is>
          <t>超过 0.01 即升级。</t>
        </is>
      </c>
      <c r="S11" s="93" t="inlineStr">
        <is>
          <t>模拟</t>
        </is>
      </c>
    </row>
    <row r="12" ht="43.5" customHeight="1" s="50">
      <c r="A12" s="88" t="inlineStr">
        <is>
          <t>T06</t>
        </is>
      </c>
      <c r="B12" s="58" t="inlineStr">
        <is>
          <t>预付款 30%，不触发</t>
        </is>
      </c>
      <c r="C12" s="80" t="inlineStr">
        <is>
          <t>服务采购</t>
        </is>
      </c>
      <c r="D12" s="81" t="n">
        <v>100000</v>
      </c>
      <c r="E12" s="80" t="inlineStr">
        <is>
          <t>确定</t>
        </is>
      </c>
      <c r="F12" s="63" t="inlineStr">
        <is>
          <t>CNY</t>
        </is>
      </c>
      <c r="G12" s="81" t="n">
        <v>100000</v>
      </c>
      <c r="H12" s="83" t="n">
        <v>3</v>
      </c>
      <c r="I12" s="84" t="n">
        <v>0.3</v>
      </c>
      <c r="J12" s="83" t="n">
        <v>0</v>
      </c>
      <c r="K12" s="80" t="inlineStr">
        <is>
          <t>无</t>
        </is>
      </c>
      <c r="L12" s="80" t="inlineStr">
        <is>
          <t>否</t>
        </is>
      </c>
      <c r="M12" s="80" t="inlineStr">
        <is>
          <t>是</t>
        </is>
      </c>
      <c r="N12" s="80" t="inlineStr">
        <is>
          <t>否</t>
        </is>
      </c>
      <c r="O12" s="66">
        <f>IF($M12="否","待补充",IF($N12="是","错误：编号重复",IF(AND(OR($E12="确定",$E12="零金额"),OR($G12="",$G12&lt;0)),"错误：金额",IF(AND($E12="确定",$F12&lt;&gt;"CNY"),"人工判断（HOLD）：非人民币",IF($E12="未确定","人工判断（HOLD）：金额未确定",IF(AND($E12="不适用",$C12&lt;&gt;"NDA/保密"),"待补充：金额口径",IF(AND($E12="零金额",$C12&lt;&gt;"NDA/保密"),"人工判断（HOLD）：零金额对价",IF(AND($E12&lt;&gt;"确定",$E12&lt;&gt;"零金额",$E12&lt;&gt;"不适用"),"错误：金额口径",IF(OR($L12="是",AND(OR($E12="确定",$E12="零金额"),$G12&gt;审批参数!$B$10)),"R3",IF(OR(AND(OR($E12="确定",$E12="零金额"),$G12&gt;审批参数!$B$9),$J12&gt;0,$H12&gt;审批参数!$B$12,$I12&gt;审批参数!$B$11,$K12&lt;&gt;"无"),"R2","R1"))))))))))</f>
        <v/>
      </c>
      <c r="P12" s="57" t="inlineStr">
        <is>
          <t>R1</t>
        </is>
      </c>
      <c r="Q12" s="66">
        <f>IF($O12=$P12,"通过","需复核")</f>
        <v/>
      </c>
      <c r="R12" s="58" t="inlineStr">
        <is>
          <t>等于提醒线不触发。</t>
        </is>
      </c>
      <c r="S12" s="93" t="inlineStr">
        <is>
          <t>模拟</t>
        </is>
      </c>
    </row>
    <row r="13" ht="43.5" customHeight="1" s="50">
      <c r="A13" s="88" t="inlineStr">
        <is>
          <t>T07</t>
        </is>
      </c>
      <c r="B13" s="58" t="inlineStr">
        <is>
          <t>预付款 30.01%，触发 R2</t>
        </is>
      </c>
      <c r="C13" s="80" t="inlineStr">
        <is>
          <t>服务采购</t>
        </is>
      </c>
      <c r="D13" s="81" t="n">
        <v>100000</v>
      </c>
      <c r="E13" s="80" t="inlineStr">
        <is>
          <t>确定</t>
        </is>
      </c>
      <c r="F13" s="63" t="inlineStr">
        <is>
          <t>CNY</t>
        </is>
      </c>
      <c r="G13" s="81" t="n">
        <v>100000</v>
      </c>
      <c r="H13" s="83" t="n">
        <v>3</v>
      </c>
      <c r="I13" s="84" t="n">
        <v>0.3001</v>
      </c>
      <c r="J13" s="83" t="n">
        <v>0</v>
      </c>
      <c r="K13" s="80" t="inlineStr">
        <is>
          <t>无</t>
        </is>
      </c>
      <c r="L13" s="80" t="inlineStr">
        <is>
          <t>否</t>
        </is>
      </c>
      <c r="M13" s="80" t="inlineStr">
        <is>
          <t>是</t>
        </is>
      </c>
      <c r="N13" s="80" t="inlineStr">
        <is>
          <t>否</t>
        </is>
      </c>
      <c r="O13" s="66">
        <f>IF($M13="否","待补充",IF($N13="是","错误：编号重复",IF(AND(OR($E13="确定",$E13="零金额"),OR($G13="",$G13&lt;0)),"错误：金额",IF(AND($E13="确定",$F13&lt;&gt;"CNY"),"人工判断（HOLD）：非人民币",IF($E13="未确定","人工判断（HOLD）：金额未确定",IF(AND($E13="不适用",$C13&lt;&gt;"NDA/保密"),"待补充：金额口径",IF(AND($E13="零金额",$C13&lt;&gt;"NDA/保密"),"人工判断（HOLD）：零金额对价",IF(AND($E13&lt;&gt;"确定",$E13&lt;&gt;"零金额",$E13&lt;&gt;"不适用"),"错误：金额口径",IF(OR($L13="是",AND(OR($E13="确定",$E13="零金额"),$G13&gt;审批参数!$B$10)),"R3",IF(OR(AND(OR($E13="确定",$E13="零金额"),$G13&gt;审批参数!$B$9),$J13&gt;0,$H13&gt;审批参数!$B$12,$I13&gt;审批参数!$B$11,$K13&lt;&gt;"无"),"R2","R1"))))))))))</f>
        <v/>
      </c>
      <c r="P13" s="57" t="inlineStr">
        <is>
          <t>R2</t>
        </is>
      </c>
      <c r="Q13" s="66">
        <f>IF($O13=$P13,"通过","需复核")</f>
        <v/>
      </c>
      <c r="R13" s="58" t="inlineStr">
        <is>
          <t>超过提醒线。</t>
        </is>
      </c>
      <c r="S13" s="93" t="inlineStr">
        <is>
          <t>模拟</t>
        </is>
      </c>
    </row>
    <row r="14" ht="43.5" customHeight="1" s="50">
      <c r="A14" s="88" t="inlineStr">
        <is>
          <t>T08</t>
        </is>
      </c>
      <c r="B14" s="58" t="inlineStr">
        <is>
          <t>期限 12 个月，不触发</t>
        </is>
      </c>
      <c r="C14" s="80" t="inlineStr">
        <is>
          <t>服务采购</t>
        </is>
      </c>
      <c r="D14" s="81" t="n">
        <v>100000</v>
      </c>
      <c r="E14" s="80" t="inlineStr">
        <is>
          <t>确定</t>
        </is>
      </c>
      <c r="F14" s="63" t="inlineStr">
        <is>
          <t>CNY</t>
        </is>
      </c>
      <c r="G14" s="81" t="n">
        <v>100000</v>
      </c>
      <c r="H14" s="83" t="n">
        <v>12</v>
      </c>
      <c r="I14" s="84" t="n">
        <v>0</v>
      </c>
      <c r="J14" s="83" t="n">
        <v>0</v>
      </c>
      <c r="K14" s="80" t="inlineStr">
        <is>
          <t>无</t>
        </is>
      </c>
      <c r="L14" s="80" t="inlineStr">
        <is>
          <t>否</t>
        </is>
      </c>
      <c r="M14" s="80" t="inlineStr">
        <is>
          <t>是</t>
        </is>
      </c>
      <c r="N14" s="80" t="inlineStr">
        <is>
          <t>否</t>
        </is>
      </c>
      <c r="O14" s="66">
        <f>IF($M14="否","待补充",IF($N14="是","错误：编号重复",IF(AND(OR($E14="确定",$E14="零金额"),OR($G14="",$G14&lt;0)),"错误：金额",IF(AND($E14="确定",$F14&lt;&gt;"CNY"),"人工判断（HOLD）：非人民币",IF($E14="未确定","人工判断（HOLD）：金额未确定",IF(AND($E14="不适用",$C14&lt;&gt;"NDA/保密"),"待补充：金额口径",IF(AND($E14="零金额",$C14&lt;&gt;"NDA/保密"),"人工判断（HOLD）：零金额对价",IF(AND($E14&lt;&gt;"确定",$E14&lt;&gt;"零金额",$E14&lt;&gt;"不适用"),"错误：金额口径",IF(OR($L14="是",AND(OR($E14="确定",$E14="零金额"),$G14&gt;审批参数!$B$10)),"R3",IF(OR(AND(OR($E14="确定",$E14="零金额"),$G14&gt;审批参数!$B$9),$J14&gt;0,$H14&gt;审批参数!$B$12,$I14&gt;审批参数!$B$11,$K14&lt;&gt;"无"),"R2","R1"))))))))))</f>
        <v/>
      </c>
      <c r="P14" s="57" t="inlineStr">
        <is>
          <t>R1</t>
        </is>
      </c>
      <c r="Q14" s="66">
        <f>IF($O14=$P14,"通过","需复核")</f>
        <v/>
      </c>
      <c r="R14" s="58" t="inlineStr">
        <is>
          <t>等于提醒线不触发。</t>
        </is>
      </c>
      <c r="S14" s="93" t="inlineStr">
        <is>
          <t>模拟</t>
        </is>
      </c>
    </row>
    <row r="15" ht="43.5" customHeight="1" s="50">
      <c r="A15" s="88" t="inlineStr">
        <is>
          <t>T09</t>
        </is>
      </c>
      <c r="B15" s="58" t="inlineStr">
        <is>
          <t>期限 13 个月，触发 R2</t>
        </is>
      </c>
      <c r="C15" s="80" t="inlineStr">
        <is>
          <t>服务采购</t>
        </is>
      </c>
      <c r="D15" s="81" t="n">
        <v>100000</v>
      </c>
      <c r="E15" s="80" t="inlineStr">
        <is>
          <t>确定</t>
        </is>
      </c>
      <c r="F15" s="63" t="inlineStr">
        <is>
          <t>CNY</t>
        </is>
      </c>
      <c r="G15" s="81" t="n">
        <v>100000</v>
      </c>
      <c r="H15" s="83" t="n">
        <v>13</v>
      </c>
      <c r="I15" s="84" t="n">
        <v>0</v>
      </c>
      <c r="J15" s="83" t="n">
        <v>0</v>
      </c>
      <c r="K15" s="80" t="inlineStr">
        <is>
          <t>无</t>
        </is>
      </c>
      <c r="L15" s="80" t="inlineStr">
        <is>
          <t>否</t>
        </is>
      </c>
      <c r="M15" s="80" t="inlineStr">
        <is>
          <t>是</t>
        </is>
      </c>
      <c r="N15" s="80" t="inlineStr">
        <is>
          <t>否</t>
        </is>
      </c>
      <c r="O15" s="66">
        <f>IF($M15="否","待补充",IF($N15="是","错误：编号重复",IF(AND(OR($E15="确定",$E15="零金额"),OR($G15="",$G15&lt;0)),"错误：金额",IF(AND($E15="确定",$F15&lt;&gt;"CNY"),"人工判断（HOLD）：非人民币",IF($E15="未确定","人工判断（HOLD）：金额未确定",IF(AND($E15="不适用",$C15&lt;&gt;"NDA/保密"),"待补充：金额口径",IF(AND($E15="零金额",$C15&lt;&gt;"NDA/保密"),"人工判断（HOLD）：零金额对价",IF(AND($E15&lt;&gt;"确定",$E15&lt;&gt;"零金额",$E15&lt;&gt;"不适用"),"错误：金额口径",IF(OR($L15="是",AND(OR($E15="确定",$E15="零金额"),$G15&gt;审批参数!$B$10)),"R3",IF(OR(AND(OR($E15="确定",$E15="零金额"),$G15&gt;审批参数!$B$9),$J15&gt;0,$H15&gt;审批参数!$B$12,$I15&gt;审批参数!$B$11,$K15&lt;&gt;"无"),"R2","R1"))))))))))</f>
        <v/>
      </c>
      <c r="P15" s="57" t="inlineStr">
        <is>
          <t>R2</t>
        </is>
      </c>
      <c r="Q15" s="66">
        <f>IF($O15=$P15,"通过","需复核")</f>
        <v/>
      </c>
      <c r="R15" s="58" t="inlineStr">
        <is>
          <t>超过 12 个月。</t>
        </is>
      </c>
      <c r="S15" s="93" t="inlineStr">
        <is>
          <t>模拟</t>
        </is>
      </c>
    </row>
    <row r="16" ht="43.5" customHeight="1" s="50">
      <c r="A16" s="88" t="inlineStr">
        <is>
          <t>T10</t>
        </is>
      </c>
      <c r="B16" s="57" t="inlineStr">
        <is>
          <t>NDA 无价款、无偏离</t>
        </is>
      </c>
      <c r="C16" s="63" t="inlineStr">
        <is>
          <t>NDA/保密</t>
        </is>
      </c>
      <c r="D16" s="81" t="n"/>
      <c r="E16" s="80" t="inlineStr">
        <is>
          <t>不适用</t>
        </is>
      </c>
      <c r="F16" s="63" t="inlineStr">
        <is>
          <t>CNY</t>
        </is>
      </c>
      <c r="G16" s="81" t="n"/>
      <c r="H16" s="83" t="n">
        <v>3</v>
      </c>
      <c r="I16" s="84" t="n">
        <v>0</v>
      </c>
      <c r="J16" s="83" t="n">
        <v>0</v>
      </c>
      <c r="K16" s="80" t="inlineStr">
        <is>
          <t>无</t>
        </is>
      </c>
      <c r="L16" s="80" t="inlineStr">
        <is>
          <t>否</t>
        </is>
      </c>
      <c r="M16" s="80" t="inlineStr">
        <is>
          <t>是</t>
        </is>
      </c>
      <c r="N16" s="80" t="inlineStr">
        <is>
          <t>否</t>
        </is>
      </c>
      <c r="O16" s="66">
        <f>IF($M16="否","待补充",IF($N16="是","错误：编号重复",IF(AND(OR($E16="确定",$E16="零金额"),OR($G16="",$G16&lt;0)),"错误：金额",IF(AND($E16="确定",$F16&lt;&gt;"CNY"),"人工判断（HOLD）：非人民币",IF($E16="未确定","人工判断（HOLD）：金额未确定",IF(AND($E16="不适用",$C16&lt;&gt;"NDA/保密"),"待补充：金额口径",IF(AND($E16="零金额",$C16&lt;&gt;"NDA/保密"),"人工判断（HOLD）：零金额对价",IF(AND($E16&lt;&gt;"确定",$E16&lt;&gt;"零金额",$E16&lt;&gt;"不适用"),"错误：金额口径",IF(OR($L16="是",AND(OR($E16="确定",$E16="零金额"),$G16&gt;审批参数!$B$10)),"R3",IF(OR(AND(OR($E16="确定",$E16="零金额"),$G16&gt;审批参数!$B$9),$J16&gt;0,$H16&gt;审批参数!$B$12,$I16&gt;审批参数!$B$11,$K16&lt;&gt;"无"),"R2","R1"))))))))))</f>
        <v/>
      </c>
      <c r="P16" s="57" t="inlineStr">
        <is>
          <t>R1</t>
        </is>
      </c>
      <c r="Q16" s="66">
        <f>IF($O16=$P16,"通过","需复核")</f>
        <v/>
      </c>
      <c r="R16" s="58" t="inlineStr">
        <is>
          <t>金额不适用不等于 0 元。</t>
        </is>
      </c>
      <c r="S16" s="93" t="inlineStr">
        <is>
          <t>模拟</t>
        </is>
      </c>
    </row>
    <row r="17" ht="43.5" customHeight="1" s="50">
      <c r="A17" s="88" t="inlineStr">
        <is>
          <t>T11</t>
        </is>
      </c>
      <c r="B17" s="57" t="inlineStr">
        <is>
          <t>NDA 无价款、1 条实质偏离</t>
        </is>
      </c>
      <c r="C17" s="63" t="inlineStr">
        <is>
          <t>NDA/保密</t>
        </is>
      </c>
      <c r="D17" s="81" t="n"/>
      <c r="E17" s="80" t="inlineStr">
        <is>
          <t>不适用</t>
        </is>
      </c>
      <c r="F17" s="63" t="inlineStr">
        <is>
          <t>CNY</t>
        </is>
      </c>
      <c r="G17" s="81" t="n"/>
      <c r="H17" s="83" t="n">
        <v>3</v>
      </c>
      <c r="I17" s="84" t="n">
        <v>0</v>
      </c>
      <c r="J17" s="83" t="n">
        <v>1</v>
      </c>
      <c r="K17" s="80" t="inlineStr">
        <is>
          <t>无</t>
        </is>
      </c>
      <c r="L17" s="80" t="inlineStr">
        <is>
          <t>否</t>
        </is>
      </c>
      <c r="M17" s="80" t="inlineStr">
        <is>
          <t>是</t>
        </is>
      </c>
      <c r="N17" s="80" t="inlineStr">
        <is>
          <t>否</t>
        </is>
      </c>
      <c r="O17" s="66">
        <f>IF($M17="否","待补充",IF($N17="是","错误：编号重复",IF(AND(OR($E17="确定",$E17="零金额"),OR($G17="",$G17&lt;0)),"错误：金额",IF(AND($E17="确定",$F17&lt;&gt;"CNY"),"人工判断（HOLD）：非人民币",IF($E17="未确定","人工判断（HOLD）：金额未确定",IF(AND($E17="不适用",$C17&lt;&gt;"NDA/保密"),"待补充：金额口径",IF(AND($E17="零金额",$C17&lt;&gt;"NDA/保密"),"人工判断（HOLD）：零金额对价",IF(AND($E17&lt;&gt;"确定",$E17&lt;&gt;"零金额",$E17&lt;&gt;"不适用"),"错误：金额口径",IF(OR($L17="是",AND(OR($E17="确定",$E17="零金额"),$G17&gt;审批参数!$B$10)),"R3",IF(OR(AND(OR($E17="确定",$E17="零金额"),$G17&gt;审批参数!$B$9),$J17&gt;0,$H17&gt;审批参数!$B$12,$I17&gt;审批参数!$B$11,$K17&lt;&gt;"无"),"R2","R1"))))))))))</f>
        <v/>
      </c>
      <c r="P17" s="57" t="inlineStr">
        <is>
          <t>R2</t>
        </is>
      </c>
      <c r="Q17" s="66">
        <f>IF($O17=$P17,"通过","需复核")</f>
        <v/>
      </c>
      <c r="R17" s="57" t="inlineStr">
        <is>
          <t>NDA 不因无金额降低风险。</t>
        </is>
      </c>
      <c r="S17" s="93" t="inlineStr">
        <is>
          <t>模拟</t>
        </is>
      </c>
    </row>
    <row r="18" ht="43.5" customHeight="1" s="50">
      <c r="A18" s="88" t="inlineStr">
        <is>
          <t>T12</t>
        </is>
      </c>
      <c r="B18" s="58" t="inlineStr">
        <is>
          <t>金额未确定</t>
        </is>
      </c>
      <c r="C18" s="80" t="inlineStr">
        <is>
          <t>服务采购</t>
        </is>
      </c>
      <c r="D18" s="81" t="n">
        <v>150000</v>
      </c>
      <c r="E18" s="80" t="inlineStr">
        <is>
          <t>未确定</t>
        </is>
      </c>
      <c r="F18" s="63" t="inlineStr">
        <is>
          <t>CNY</t>
        </is>
      </c>
      <c r="G18" s="81" t="n"/>
      <c r="H18" s="83" t="n">
        <v>3</v>
      </c>
      <c r="I18" s="84" t="n">
        <v>0</v>
      </c>
      <c r="J18" s="83" t="n">
        <v>0</v>
      </c>
      <c r="K18" s="80" t="inlineStr">
        <is>
          <t>无</t>
        </is>
      </c>
      <c r="L18" s="80" t="inlineStr">
        <is>
          <t>否</t>
        </is>
      </c>
      <c r="M18" s="80" t="inlineStr">
        <is>
          <t>是</t>
        </is>
      </c>
      <c r="N18" s="80" t="inlineStr">
        <is>
          <t>否</t>
        </is>
      </c>
      <c r="O18" s="66">
        <f>IF($M18="否","待补充",IF($N18="是","错误：编号重复",IF(AND(OR($E18="确定",$E18="零金额"),OR($G18="",$G18&lt;0)),"错误：金额",IF(AND($E18="确定",$F18&lt;&gt;"CNY"),"人工判断（HOLD）：非人民币",IF($E18="未确定","人工判断（HOLD）：金额未确定",IF(AND($E18="不适用",$C18&lt;&gt;"NDA/保密"),"待补充：金额口径",IF(AND($E18="零金额",$C18&lt;&gt;"NDA/保密"),"人工判断（HOLD）：零金额对价",IF(AND($E18&lt;&gt;"确定",$E18&lt;&gt;"零金额",$E18&lt;&gt;"不适用"),"错误：金额口径",IF(OR($L18="是",AND(OR($E18="确定",$E18="零金额"),$G18&gt;审批参数!$B$10)),"R3",IF(OR(AND(OR($E18="确定",$E18="零金额"),$G18&gt;审批参数!$B$9),$J18&gt;0,$H18&gt;审批参数!$B$12,$I18&gt;审批参数!$B$11,$K18&lt;&gt;"无"),"R2","R1"))))))))))</f>
        <v/>
      </c>
      <c r="P18" s="58" t="inlineStr">
        <is>
          <t>人工判断（HOLD）：金额未确定</t>
        </is>
      </c>
      <c r="Q18" s="66">
        <f>IF($O18=$P18,"通过","需复核")</f>
        <v/>
      </c>
      <c r="R18" s="58" t="inlineStr">
        <is>
          <t>不得先按 0 元走 R1。</t>
        </is>
      </c>
      <c r="S18" s="93" t="inlineStr">
        <is>
          <t>模拟</t>
        </is>
      </c>
    </row>
    <row r="19" ht="43.5" customHeight="1" s="50">
      <c r="A19" s="88" t="inlineStr">
        <is>
          <t>T13</t>
        </is>
      </c>
      <c r="B19" s="58" t="inlineStr">
        <is>
          <t>金额为负</t>
        </is>
      </c>
      <c r="C19" s="80" t="inlineStr">
        <is>
          <t>服务采购</t>
        </is>
      </c>
      <c r="D19" s="81" t="n">
        <v>-1</v>
      </c>
      <c r="E19" s="80" t="inlineStr">
        <is>
          <t>确定</t>
        </is>
      </c>
      <c r="F19" s="63" t="inlineStr">
        <is>
          <t>CNY</t>
        </is>
      </c>
      <c r="G19" s="81" t="n">
        <v>-1</v>
      </c>
      <c r="H19" s="83" t="n">
        <v>3</v>
      </c>
      <c r="I19" s="84" t="n">
        <v>0</v>
      </c>
      <c r="J19" s="83" t="n">
        <v>0</v>
      </c>
      <c r="K19" s="80" t="inlineStr">
        <is>
          <t>无</t>
        </is>
      </c>
      <c r="L19" s="80" t="inlineStr">
        <is>
          <t>否</t>
        </is>
      </c>
      <c r="M19" s="80" t="inlineStr">
        <is>
          <t>是</t>
        </is>
      </c>
      <c r="N19" s="80" t="inlineStr">
        <is>
          <t>否</t>
        </is>
      </c>
      <c r="O19" s="66">
        <f>IF($M19="否","待补充",IF($N19="是","错误：编号重复",IF(AND(OR($E19="确定",$E19="零金额"),OR($G19="",$G19&lt;0)),"错误：金额",IF(AND($E19="确定",$F19&lt;&gt;"CNY"),"人工判断（HOLD）：非人民币",IF($E19="未确定","人工判断（HOLD）：金额未确定",IF(AND($E19="不适用",$C19&lt;&gt;"NDA/保密"),"待补充：金额口径",IF(AND($E19="零金额",$C19&lt;&gt;"NDA/保密"),"人工判断（HOLD）：零金额对价",IF(AND($E19&lt;&gt;"确定",$E19&lt;&gt;"零金额",$E19&lt;&gt;"不适用"),"错误：金额口径",IF(OR($L19="是",AND(OR($E19="确定",$E19="零金额"),$G19&gt;审批参数!$B$10)),"R3",IF(OR(AND(OR($E19="确定",$E19="零金额"),$G19&gt;审批参数!$B$9),$J19&gt;0,$H19&gt;审批参数!$B$12,$I19&gt;审批参数!$B$11,$K19&lt;&gt;"无"),"R2","R1"))))))))))</f>
        <v/>
      </c>
      <c r="P19" s="58" t="inlineStr">
        <is>
          <t>错误：金额</t>
        </is>
      </c>
      <c r="Q19" s="66">
        <f>IF($O19=$P19,"通过","需复核")</f>
        <v/>
      </c>
      <c r="R19" s="58" t="inlineStr">
        <is>
          <t>负金额显示错误。</t>
        </is>
      </c>
      <c r="S19" s="93" t="inlineStr">
        <is>
          <t>模拟</t>
        </is>
      </c>
    </row>
    <row r="20" ht="43.5" customHeight="1" s="50">
      <c r="A20" s="88" t="inlineStr">
        <is>
          <t>T14</t>
        </is>
      </c>
      <c r="B20" s="58" t="inlineStr">
        <is>
          <t>必填项缺失（如相对方）</t>
        </is>
      </c>
      <c r="C20" s="80" t="inlineStr">
        <is>
          <t>服务采购</t>
        </is>
      </c>
      <c r="D20" s="81" t="n">
        <v>100000</v>
      </c>
      <c r="E20" s="80" t="inlineStr">
        <is>
          <t>确定</t>
        </is>
      </c>
      <c r="F20" s="63" t="inlineStr">
        <is>
          <t>CNY</t>
        </is>
      </c>
      <c r="G20" s="81" t="n">
        <v>100000</v>
      </c>
      <c r="H20" s="83" t="n">
        <v>3</v>
      </c>
      <c r="I20" s="84" t="n">
        <v>0</v>
      </c>
      <c r="J20" s="83" t="n">
        <v>0</v>
      </c>
      <c r="K20" s="80" t="inlineStr">
        <is>
          <t>无</t>
        </is>
      </c>
      <c r="L20" s="80" t="inlineStr">
        <is>
          <t>否</t>
        </is>
      </c>
      <c r="M20" s="80" t="inlineStr">
        <is>
          <t>否</t>
        </is>
      </c>
      <c r="N20" s="80" t="inlineStr">
        <is>
          <t>否</t>
        </is>
      </c>
      <c r="O20" s="66">
        <f>IF($M20="否","待补充",IF($N20="是","错误：编号重复",IF(AND(OR($E20="确定",$E20="零金额"),OR($G20="",$G20&lt;0)),"错误：金额",IF(AND($E20="确定",$F20&lt;&gt;"CNY"),"人工判断（HOLD）：非人民币",IF($E20="未确定","人工判断（HOLD）：金额未确定",IF(AND($E20="不适用",$C20&lt;&gt;"NDA/保密"),"待补充：金额口径",IF(AND($E20="零金额",$C20&lt;&gt;"NDA/保密"),"人工判断（HOLD）：零金额对价",IF(AND($E20&lt;&gt;"确定",$E20&lt;&gt;"零金额",$E20&lt;&gt;"不适用"),"错误：金额口径",IF(OR($L20="是",AND(OR($E20="确定",$E20="零金额"),$G20&gt;审批参数!$B$10)),"R3",IF(OR(AND(OR($E20="确定",$E20="零金额"),$G20&gt;审批参数!$B$9),$J20&gt;0,$H20&gt;审批参数!$B$12,$I20&gt;审批参数!$B$11,$K20&lt;&gt;"无"),"R2","R1"))))))))))</f>
        <v/>
      </c>
      <c r="P20" s="58" t="inlineStr">
        <is>
          <t>待补充</t>
        </is>
      </c>
      <c r="Q20" s="66">
        <f>IF($O20=$P20,"通过","需复核")</f>
        <v/>
      </c>
      <c r="R20" s="58" t="inlineStr">
        <is>
          <t>不默认通过。</t>
        </is>
      </c>
      <c r="S20" s="93" t="inlineStr">
        <is>
          <t>模拟</t>
        </is>
      </c>
    </row>
    <row r="21" ht="43.5" customHeight="1" s="50">
      <c r="A21" s="88" t="inlineStr">
        <is>
          <t>T15</t>
        </is>
      </c>
      <c r="B21" s="58" t="inlineStr">
        <is>
          <t>合同编号重复</t>
        </is>
      </c>
      <c r="C21" s="80" t="inlineStr">
        <is>
          <t>服务采购</t>
        </is>
      </c>
      <c r="D21" s="81" t="n">
        <v>100000</v>
      </c>
      <c r="E21" s="80" t="inlineStr">
        <is>
          <t>确定</t>
        </is>
      </c>
      <c r="F21" s="63" t="inlineStr">
        <is>
          <t>CNY</t>
        </is>
      </c>
      <c r="G21" s="81" t="n">
        <v>100000</v>
      </c>
      <c r="H21" s="83" t="n">
        <v>3</v>
      </c>
      <c r="I21" s="84" t="n">
        <v>0</v>
      </c>
      <c r="J21" s="83" t="n">
        <v>0</v>
      </c>
      <c r="K21" s="80" t="inlineStr">
        <is>
          <t>无</t>
        </is>
      </c>
      <c r="L21" s="80" t="inlineStr">
        <is>
          <t>否</t>
        </is>
      </c>
      <c r="M21" s="80" t="inlineStr">
        <is>
          <t>是</t>
        </is>
      </c>
      <c r="N21" s="80" t="inlineStr">
        <is>
          <t>是</t>
        </is>
      </c>
      <c r="O21" s="66">
        <f>IF($M21="否","待补充",IF($N21="是","错误：编号重复",IF(AND(OR($E21="确定",$E21="零金额"),OR($G21="",$G21&lt;0)),"错误：金额",IF(AND($E21="确定",$F21&lt;&gt;"CNY"),"人工判断（HOLD）：非人民币",IF($E21="未确定","人工判断（HOLD）：金额未确定",IF(AND($E21="不适用",$C21&lt;&gt;"NDA/保密"),"待补充：金额口径",IF(AND($E21="零金额",$C21&lt;&gt;"NDA/保密"),"人工判断（HOLD）：零金额对价",IF(AND($E21&lt;&gt;"确定",$E21&lt;&gt;"零金额",$E21&lt;&gt;"不适用"),"错误：金额口径",IF(OR($L21="是",AND(OR($E21="确定",$E21="零金额"),$G21&gt;审批参数!$B$10)),"R3",IF(OR(AND(OR($E21="确定",$E21="零金额"),$G21&gt;审批参数!$B$9),$J21&gt;0,$H21&gt;审批参数!$B$12,$I21&gt;审批参数!$B$11,$K21&lt;&gt;"无"),"R2","R1"))))))))))</f>
        <v/>
      </c>
      <c r="P21" s="58" t="inlineStr">
        <is>
          <t>错误：编号重复</t>
        </is>
      </c>
      <c r="Q21" s="66">
        <f>IF($O21=$P21,"通过","需复核")</f>
        <v/>
      </c>
      <c r="R21" s="58" t="inlineStr">
        <is>
          <t>不得重复登记。</t>
        </is>
      </c>
      <c r="S21" s="93" t="inlineStr">
        <is>
          <t>模拟</t>
        </is>
      </c>
    </row>
    <row r="22" ht="43.5" customHeight="1" s="50">
      <c r="A22" s="88" t="inlineStr">
        <is>
          <t>T16</t>
        </is>
      </c>
      <c r="B22" s="58" t="inlineStr">
        <is>
          <t>非人民币</t>
        </is>
      </c>
      <c r="C22" s="80" t="inlineStr">
        <is>
          <t>服务采购</t>
        </is>
      </c>
      <c r="D22" s="81" t="n">
        <v>100000</v>
      </c>
      <c r="E22" s="80" t="inlineStr">
        <is>
          <t>确定</t>
        </is>
      </c>
      <c r="F22" s="63" t="inlineStr">
        <is>
          <t>USD</t>
        </is>
      </c>
      <c r="G22" s="81" t="n">
        <v>100000</v>
      </c>
      <c r="H22" s="83" t="n">
        <v>3</v>
      </c>
      <c r="I22" s="84" t="n">
        <v>0</v>
      </c>
      <c r="J22" s="83" t="n">
        <v>0</v>
      </c>
      <c r="K22" s="80" t="inlineStr">
        <is>
          <t>无</t>
        </is>
      </c>
      <c r="L22" s="80" t="inlineStr">
        <is>
          <t>否</t>
        </is>
      </c>
      <c r="M22" s="80" t="inlineStr">
        <is>
          <t>是</t>
        </is>
      </c>
      <c r="N22" s="80" t="inlineStr">
        <is>
          <t>否</t>
        </is>
      </c>
      <c r="O22" s="66">
        <f>IF($M22="否","待补充",IF($N22="是","错误：编号重复",IF(AND(OR($E22="确定",$E22="零金额"),OR($G22="",$G22&lt;0)),"错误：金额",IF(AND($E22="确定",$F22&lt;&gt;"CNY"),"人工判断（HOLD）：非人民币",IF($E22="未确定","人工判断（HOLD）：金额未确定",IF(AND($E22="不适用",$C22&lt;&gt;"NDA/保密"),"待补充：金额口径",IF(AND($E22="零金额",$C22&lt;&gt;"NDA/保密"),"人工判断（HOLD）：零金额对价",IF(AND($E22&lt;&gt;"确定",$E22&lt;&gt;"零金额",$E22&lt;&gt;"不适用"),"错误：金额口径",IF(OR($L22="是",AND(OR($E22="确定",$E22="零金额"),$G22&gt;审批参数!$B$10)),"R3",IF(OR(AND(OR($E22="确定",$E22="零金额"),$G22&gt;审批参数!$B$9),$J22&gt;0,$H22&gt;审批参数!$B$12,$I22&gt;审批参数!$B$11,$K22&lt;&gt;"无"),"R2","R1"))))))))))</f>
        <v/>
      </c>
      <c r="P22" s="58" t="inlineStr">
        <is>
          <t>人工判断（HOLD）：非人民币</t>
        </is>
      </c>
      <c r="Q22" s="66">
        <f>IF($O22=$P22,"通过","需复核")</f>
        <v/>
      </c>
      <c r="R22" s="58" t="inlineStr">
        <is>
          <t>汇率、税务、外汇另核。</t>
        </is>
      </c>
      <c r="S22" s="93" t="inlineStr">
        <is>
          <t>模拟</t>
        </is>
      </c>
    </row>
    <row r="23" ht="43.5" customHeight="1" s="50">
      <c r="A23" s="88" t="inlineStr">
        <is>
          <t>T17</t>
        </is>
      </c>
      <c r="B23" s="58" t="inlineStr">
        <is>
          <t>多项叠加：金额&gt;50万+偏离+50%预付款</t>
        </is>
      </c>
      <c r="C23" s="80" t="inlineStr">
        <is>
          <t>服务采购</t>
        </is>
      </c>
      <c r="D23" s="81" t="n">
        <v>600000</v>
      </c>
      <c r="E23" s="80" t="inlineStr">
        <is>
          <t>确定</t>
        </is>
      </c>
      <c r="F23" s="63" t="inlineStr">
        <is>
          <t>CNY</t>
        </is>
      </c>
      <c r="G23" s="81" t="n">
        <v>600000</v>
      </c>
      <c r="H23" s="83" t="n">
        <v>3</v>
      </c>
      <c r="I23" s="84" t="n">
        <v>0.5</v>
      </c>
      <c r="J23" s="83" t="n">
        <v>1</v>
      </c>
      <c r="K23" s="80" t="inlineStr">
        <is>
          <t>无</t>
        </is>
      </c>
      <c r="L23" s="80" t="inlineStr">
        <is>
          <t>否</t>
        </is>
      </c>
      <c r="M23" s="80" t="inlineStr">
        <is>
          <t>是</t>
        </is>
      </c>
      <c r="N23" s="80" t="inlineStr">
        <is>
          <t>否</t>
        </is>
      </c>
      <c r="O23" s="66">
        <f>IF($M23="否","待补充",IF($N23="是","错误：编号重复",IF(AND(OR($E23="确定",$E23="零金额"),OR($G23="",$G23&lt;0)),"错误：金额",IF(AND($E23="确定",$F23&lt;&gt;"CNY"),"人工判断（HOLD）：非人民币",IF($E23="未确定","人工判断（HOLD）：金额未确定",IF(AND($E23="不适用",$C23&lt;&gt;"NDA/保密"),"待补充：金额口径",IF(AND($E23="零金额",$C23&lt;&gt;"NDA/保密"),"人工判断（HOLD）：零金额对价",IF(AND($E23&lt;&gt;"确定",$E23&lt;&gt;"零金额",$E23&lt;&gt;"不适用"),"错误：金额口径",IF(OR($L23="是",AND(OR($E23="确定",$E23="零金额"),$G23&gt;审批参数!$B$10)),"R3",IF(OR(AND(OR($E23="确定",$E23="零金额"),$G23&gt;审批参数!$B$9),$J23&gt;0,$H23&gt;审批参数!$B$12,$I23&gt;审批参数!$B$11,$K23&lt;&gt;"无"),"R2","R1"))))))))))</f>
        <v/>
      </c>
      <c r="P23" s="57" t="inlineStr">
        <is>
          <t>R3</t>
        </is>
      </c>
      <c r="Q23" s="66">
        <f>IF($O23=$P23,"通过","需复核")</f>
        <v/>
      </c>
      <c r="R23" s="58" t="inlineStr">
        <is>
          <t>取最高路由，专项不豁免。</t>
        </is>
      </c>
      <c r="S23" s="93" t="inlineStr">
        <is>
          <t>模拟</t>
        </is>
      </c>
    </row>
    <row r="24" ht="43.5" customHeight="1" s="50">
      <c r="A24" s="88" t="inlineStr">
        <is>
          <t>T18</t>
        </is>
      </c>
      <c r="B24" s="58" t="inlineStr">
        <is>
          <t>零金额 NDA，无其他触发</t>
        </is>
      </c>
      <c r="C24" s="63" t="inlineStr">
        <is>
          <t>NDA/保密</t>
        </is>
      </c>
      <c r="D24" s="81" t="n">
        <v>0</v>
      </c>
      <c r="E24" s="80" t="inlineStr">
        <is>
          <t>零金额</t>
        </is>
      </c>
      <c r="F24" s="63" t="inlineStr">
        <is>
          <t>CNY</t>
        </is>
      </c>
      <c r="G24" s="81" t="n">
        <v>0</v>
      </c>
      <c r="H24" s="83" t="n">
        <v>3</v>
      </c>
      <c r="I24" s="84" t="n">
        <v>0</v>
      </c>
      <c r="J24" s="83" t="n">
        <v>0</v>
      </c>
      <c r="K24" s="80" t="inlineStr">
        <is>
          <t>无</t>
        </is>
      </c>
      <c r="L24" s="80" t="inlineStr">
        <is>
          <t>否</t>
        </is>
      </c>
      <c r="M24" s="80" t="inlineStr">
        <is>
          <t>是</t>
        </is>
      </c>
      <c r="N24" s="80" t="inlineStr">
        <is>
          <t>否</t>
        </is>
      </c>
      <c r="O24" s="66">
        <f>IF($M24="否","待补充",IF($N24="是","错误：编号重复",IF(AND(OR($E24="确定",$E24="零金额"),OR($G24="",$G24&lt;0)),"错误：金额",IF(AND($E24="确定",$F24&lt;&gt;"CNY"),"人工判断（HOLD）：非人民币",IF($E24="未确定","人工判断（HOLD）：金额未确定",IF(AND($E24="不适用",$C24&lt;&gt;"NDA/保密"),"待补充：金额口径",IF(AND($E24="零金额",$C24&lt;&gt;"NDA/保密"),"人工判断（HOLD）：零金额对价",IF(AND($E24&lt;&gt;"确定",$E24&lt;&gt;"零金额",$E24&lt;&gt;"不适用"),"错误：金额口径",IF(OR($L24="是",AND(OR($E24="确定",$E24="零金额"),$G24&gt;审批参数!$B$10)),"R3",IF(OR(AND(OR($E24="确定",$E24="零金额"),$G24&gt;审批参数!$B$9),$J24&gt;0,$H24&gt;审批参数!$B$12,$I24&gt;审批参数!$B$11,$K24&lt;&gt;"无"),"R2","R1"))))))))))</f>
        <v/>
      </c>
      <c r="P24" s="57" t="inlineStr">
        <is>
          <t>R1</t>
        </is>
      </c>
      <c r="Q24" s="66">
        <f>IF($O24=$P24,"通过","需复核")</f>
        <v/>
      </c>
      <c r="R24" s="58" t="inlineStr">
        <is>
          <t>零金额本身不自动升级；不得据此降低实质风险。</t>
        </is>
      </c>
      <c r="S24" s="93" t="inlineStr">
        <is>
          <t>模拟</t>
        </is>
      </c>
    </row>
    <row r="25" ht="43.5" customHeight="1" s="50">
      <c r="A25" s="88" t="inlineStr">
        <is>
          <t>T19</t>
        </is>
      </c>
      <c r="B25" s="58" t="inlineStr">
        <is>
          <t>存在个人信息专项</t>
        </is>
      </c>
      <c r="C25" s="80" t="inlineStr">
        <is>
          <t>服务采购</t>
        </is>
      </c>
      <c r="D25" s="81" t="n">
        <v>100000</v>
      </c>
      <c r="E25" s="80" t="inlineStr">
        <is>
          <t>确定</t>
        </is>
      </c>
      <c r="F25" s="63" t="inlineStr">
        <is>
          <t>CNY</t>
        </is>
      </c>
      <c r="G25" s="81" t="n">
        <v>100000</v>
      </c>
      <c r="H25" s="83" t="n">
        <v>3</v>
      </c>
      <c r="I25" s="84" t="n">
        <v>0</v>
      </c>
      <c r="J25" s="83" t="n">
        <v>0</v>
      </c>
      <c r="K25" s="80" t="inlineStr">
        <is>
          <t>个人信息/委托处理</t>
        </is>
      </c>
      <c r="L25" s="80" t="inlineStr">
        <is>
          <t>否</t>
        </is>
      </c>
      <c r="M25" s="80" t="inlineStr">
        <is>
          <t>是</t>
        </is>
      </c>
      <c r="N25" s="80" t="inlineStr">
        <is>
          <t>否</t>
        </is>
      </c>
      <c r="O25" s="66">
        <f>IF($M25="否","待补充",IF($N25="是","错误：编号重复",IF(AND(OR($E25="确定",$E25="零金额"),OR($G25="",$G25&lt;0)),"错误：金额",IF(AND($E25="确定",$F25&lt;&gt;"CNY"),"人工判断（HOLD）：非人民币",IF($E25="未确定","人工判断（HOLD）：金额未确定",IF(AND($E25="不适用",$C25&lt;&gt;"NDA/保密"),"待补充：金额口径",IF(AND($E25="零金额",$C25&lt;&gt;"NDA/保密"),"人工判断（HOLD）：零金额对价",IF(AND($E25&lt;&gt;"确定",$E25&lt;&gt;"零金额",$E25&lt;&gt;"不适用"),"错误：金额口径",IF(OR($L25="是",AND(OR($E25="确定",$E25="零金额"),$G25&gt;审批参数!$B$10)),"R3",IF(OR(AND(OR($E25="确定",$E25="零金额"),$G25&gt;审批参数!$B$9),$J25&gt;0,$H25&gt;审批参数!$B$12,$I25&gt;审批参数!$B$11,$K25&lt;&gt;"无"),"R2","R1"))))))))))</f>
        <v/>
      </c>
      <c r="P25" s="57" t="inlineStr">
        <is>
          <t>R2</t>
        </is>
      </c>
      <c r="Q25" s="66">
        <f>IF($O25=$P25,"通过","需复核")</f>
        <v/>
      </c>
      <c r="R25" s="58" t="inlineStr">
        <is>
          <t>专项风险至少 R2，并取得专项意见。</t>
        </is>
      </c>
      <c r="S25" s="93" t="inlineStr">
        <is>
          <t>模拟</t>
        </is>
      </c>
    </row>
    <row r="26" ht="43.5" customHeight="1" s="50">
      <c r="A26" s="88" t="inlineStr">
        <is>
          <t>T20</t>
        </is>
      </c>
      <c r="B26" s="58" t="inlineStr">
        <is>
          <t>责任安排超出可让步范围</t>
        </is>
      </c>
      <c r="C26" s="80" t="inlineStr">
        <is>
          <t>服务采购</t>
        </is>
      </c>
      <c r="D26" s="81" t="n">
        <v>100000</v>
      </c>
      <c r="E26" s="80" t="inlineStr">
        <is>
          <t>确定</t>
        </is>
      </c>
      <c r="F26" s="63" t="inlineStr">
        <is>
          <t>CNY</t>
        </is>
      </c>
      <c r="G26" s="81" t="n">
        <v>100000</v>
      </c>
      <c r="H26" s="83" t="n">
        <v>3</v>
      </c>
      <c r="I26" s="84" t="n">
        <v>0</v>
      </c>
      <c r="J26" s="83" t="n">
        <v>0</v>
      </c>
      <c r="K26" s="80" t="inlineStr">
        <is>
          <t>无</t>
        </is>
      </c>
      <c r="L26" s="80" t="inlineStr">
        <is>
          <t>是</t>
        </is>
      </c>
      <c r="M26" s="80" t="inlineStr">
        <is>
          <t>是</t>
        </is>
      </c>
      <c r="N26" s="80" t="inlineStr">
        <is>
          <t>否</t>
        </is>
      </c>
      <c r="O26" s="66">
        <f>IF($M26="否","待补充",IF($N26="是","错误：编号重复",IF(AND(OR($E26="确定",$E26="零金额"),OR($G26="",$G26&lt;0)),"错误：金额",IF(AND($E26="确定",$F26&lt;&gt;"CNY"),"人工判断（HOLD）：非人民币",IF($E26="未确定","人工判断（HOLD）：金额未确定",IF(AND($E26="不适用",$C26&lt;&gt;"NDA/保密"),"待补充：金额口径",IF(AND($E26="零金额",$C26&lt;&gt;"NDA/保密"),"人工判断（HOLD）：零金额对价",IF(AND($E26&lt;&gt;"确定",$E26&lt;&gt;"零金额",$E26&lt;&gt;"不适用"),"错误：金额口径",IF(OR($L26="是",AND(OR($E26="确定",$E26="零金额"),$G26&gt;审批参数!$B$10)),"R3",IF(OR(AND(OR($E26="确定",$E26="零金额"),$G26&gt;审批参数!$B$9),$J26&gt;0,$H26&gt;审批参数!$B$12,$I26&gt;审批参数!$B$11,$K26&lt;&gt;"无"),"R2","R1"))))))))))</f>
        <v/>
      </c>
      <c r="P26" s="57" t="inlineStr">
        <is>
          <t>R3</t>
        </is>
      </c>
      <c r="Q26" s="66">
        <f>IF($O26=$P26,"通过","需复核")</f>
        <v/>
      </c>
      <c r="R26" s="58" t="inlineStr">
        <is>
          <t>升级审批，不能直接放行。</t>
        </is>
      </c>
      <c r="S26" s="93" t="inlineStr">
        <is>
          <t>模拟</t>
        </is>
      </c>
    </row>
    <row r="27" ht="43.5" customHeight="1" s="50">
      <c r="A27" s="88" t="inlineStr">
        <is>
          <t>T21</t>
        </is>
      </c>
      <c r="B27" s="58" t="inlineStr">
        <is>
          <t>金额口径为确定但金额为空</t>
        </is>
      </c>
      <c r="C27" s="80" t="inlineStr">
        <is>
          <t>服务采购</t>
        </is>
      </c>
      <c r="D27" s="81" t="n"/>
      <c r="E27" s="80" t="inlineStr">
        <is>
          <t>确定</t>
        </is>
      </c>
      <c r="F27" s="63" t="inlineStr">
        <is>
          <t>CNY</t>
        </is>
      </c>
      <c r="G27" s="81" t="n"/>
      <c r="H27" s="83" t="n">
        <v>3</v>
      </c>
      <c r="I27" s="84" t="n">
        <v>0</v>
      </c>
      <c r="J27" s="83" t="n">
        <v>0</v>
      </c>
      <c r="K27" s="80" t="inlineStr">
        <is>
          <t>无</t>
        </is>
      </c>
      <c r="L27" s="80" t="inlineStr">
        <is>
          <t>否</t>
        </is>
      </c>
      <c r="M27" s="80" t="inlineStr">
        <is>
          <t>是</t>
        </is>
      </c>
      <c r="N27" s="80" t="inlineStr">
        <is>
          <t>否</t>
        </is>
      </c>
      <c r="O27" s="66">
        <f>IF($M27="否","待补充",IF($N27="是","错误：编号重复",IF(AND(OR($E27="确定",$E27="零金额"),OR($G27="",$G27&lt;0)),"错误：金额",IF(AND($E27="确定",$F27&lt;&gt;"CNY"),"人工判断（HOLD）：非人民币",IF($E27="未确定","人工判断（HOLD）：金额未确定",IF(AND($E27="不适用",$C27&lt;&gt;"NDA/保密"),"待补充：金额口径",IF(AND($E27="零金额",$C27&lt;&gt;"NDA/保密"),"人工判断（HOLD）：零金额对价",IF(AND($E27&lt;&gt;"确定",$E27&lt;&gt;"零金额",$E27&lt;&gt;"不适用"),"错误：金额口径",IF(OR($L27="是",AND(OR($E27="确定",$E27="零金额"),$G27&gt;审批参数!$B$10)),"R3",IF(OR(AND(OR($E27="确定",$E27="零金额"),$G27&gt;审批参数!$B$9),$J27&gt;0,$H27&gt;审批参数!$B$12,$I27&gt;审批参数!$B$11,$K27&lt;&gt;"无"),"R2","R1"))))))))))</f>
        <v/>
      </c>
      <c r="P27" s="58" t="inlineStr">
        <is>
          <t>错误：金额</t>
        </is>
      </c>
      <c r="Q27" s="66">
        <f>IF($O27=$P27,"通过","需复核")</f>
        <v/>
      </c>
      <c r="R27" s="58" t="inlineStr">
        <is>
          <t>缺金额显示错误。</t>
        </is>
      </c>
      <c r="S27" s="93" t="inlineStr">
        <is>
          <t>模拟</t>
        </is>
      </c>
    </row>
    <row r="28" ht="43.5" customHeight="1" s="50">
      <c r="A28" s="88" t="inlineStr">
        <is>
          <t>T22</t>
        </is>
      </c>
      <c r="B28" s="58" t="inlineStr">
        <is>
          <t>零金额但不是 NDA</t>
        </is>
      </c>
      <c r="C28" s="80" t="inlineStr">
        <is>
          <t>服务采购</t>
        </is>
      </c>
      <c r="D28" s="81" t="n">
        <v>0</v>
      </c>
      <c r="E28" s="80" t="inlineStr">
        <is>
          <t>零金额</t>
        </is>
      </c>
      <c r="F28" s="63" t="inlineStr">
        <is>
          <t>CNY</t>
        </is>
      </c>
      <c r="G28" s="81" t="n">
        <v>0</v>
      </c>
      <c r="H28" s="83" t="n">
        <v>3</v>
      </c>
      <c r="I28" s="84" t="n">
        <v>0</v>
      </c>
      <c r="J28" s="83" t="n">
        <v>0</v>
      </c>
      <c r="K28" s="80" t="inlineStr">
        <is>
          <t>无</t>
        </is>
      </c>
      <c r="L28" s="80" t="inlineStr">
        <is>
          <t>否</t>
        </is>
      </c>
      <c r="M28" s="80" t="inlineStr">
        <is>
          <t>是</t>
        </is>
      </c>
      <c r="N28" s="80" t="inlineStr">
        <is>
          <t>否</t>
        </is>
      </c>
      <c r="O28" s="66">
        <f>IF($M28="否","待补充",IF($N28="是","错误：编号重复",IF(AND(OR($E28="确定",$E28="零金额"),OR($G28="",$G28&lt;0)),"错误：金额",IF(AND($E28="确定",$F28&lt;&gt;"CNY"),"人工判断（HOLD）：非人民币",IF($E28="未确定","人工判断（HOLD）：金额未确定",IF(AND($E28="不适用",$C28&lt;&gt;"NDA/保密"),"待补充：金额口径",IF(AND($E28="零金额",$C28&lt;&gt;"NDA/保密"),"人工判断（HOLD）：零金额对价",IF(AND($E28&lt;&gt;"确定",$E28&lt;&gt;"零金额",$E28&lt;&gt;"不适用"),"错误：金额口径",IF(OR($L28="是",AND(OR($E28="确定",$E28="零金额"),$G28&gt;审批参数!$B$10)),"R3",IF(OR(AND(OR($E28="确定",$E28="零金额"),$G28&gt;审批参数!$B$9),$J28&gt;0,$H28&gt;审批参数!$B$12,$I28&gt;审批参数!$B$11,$K28&lt;&gt;"无"),"R2","R1"))))))))))</f>
        <v/>
      </c>
      <c r="P28" s="58" t="inlineStr">
        <is>
          <t>人工判断（HOLD）：零金额对价</t>
        </is>
      </c>
      <c r="Q28" s="66">
        <f>IF($O28=$P28,"通过","需复核")</f>
        <v/>
      </c>
      <c r="R28" s="58" t="inlineStr">
        <is>
          <t>确认是否存在其他对价。</t>
        </is>
      </c>
      <c r="S28" s="93" t="inlineStr">
        <is>
          <t>模拟</t>
        </is>
      </c>
    </row>
    <row r="29" ht="43.5" customHeight="1" s="50">
      <c r="A29" s="88" t="inlineStr">
        <is>
          <t>T23</t>
        </is>
      </c>
      <c r="B29" s="58" t="inlineStr">
        <is>
          <t>金额 800,000，无其他触发</t>
        </is>
      </c>
      <c r="C29" s="80" t="inlineStr">
        <is>
          <t>服务采购</t>
        </is>
      </c>
      <c r="D29" s="81" t="n">
        <v>800000</v>
      </c>
      <c r="E29" s="80" t="inlineStr">
        <is>
          <t>确定</t>
        </is>
      </c>
      <c r="F29" s="63" t="inlineStr">
        <is>
          <t>CNY</t>
        </is>
      </c>
      <c r="G29" s="81" t="n">
        <v>800000</v>
      </c>
      <c r="H29" s="83" t="n">
        <v>3</v>
      </c>
      <c r="I29" s="84" t="n">
        <v>0</v>
      </c>
      <c r="J29" s="83" t="n">
        <v>0</v>
      </c>
      <c r="K29" s="80" t="inlineStr">
        <is>
          <t>无</t>
        </is>
      </c>
      <c r="L29" s="80" t="inlineStr">
        <is>
          <t>否</t>
        </is>
      </c>
      <c r="M29" s="80" t="inlineStr">
        <is>
          <t>是</t>
        </is>
      </c>
      <c r="N29" s="80" t="inlineStr">
        <is>
          <t>否</t>
        </is>
      </c>
      <c r="O29" s="66">
        <f>IF($M29="否","待补充",IF($N29="是","错误：编号重复",IF(AND(OR($E29="确定",$E29="零金额"),OR($G29="",$G29&lt;0)),"错误：金额",IF(AND($E29="确定",$F29&lt;&gt;"CNY"),"人工判断（HOLD）：非人民币",IF($E29="未确定","人工判断（HOLD）：金额未确定",IF(AND($E29="不适用",$C29&lt;&gt;"NDA/保密"),"待补充：金额口径",IF(AND($E29="零金额",$C29&lt;&gt;"NDA/保密"),"人工判断（HOLD）：零金额对价",IF(AND($E29&lt;&gt;"确定",$E29&lt;&gt;"零金额",$E29&lt;&gt;"不适用"),"错误：金额口径",IF(OR($L29="是",AND(OR($E29="确定",$E29="零金额"),$G29&gt;审批参数!$B$10)),"R3",IF(OR(AND(OR($E29="确定",$E29="零金额"),$G29&gt;审批参数!$B$9),$J29&gt;0,$H29&gt;审批参数!$B$12,$I29&gt;审批参数!$B$11,$K29&lt;&gt;"无"),"R2","R1"))))))))))</f>
        <v/>
      </c>
      <c r="P29" s="57" t="inlineStr">
        <is>
          <t>R3</t>
        </is>
      </c>
      <c r="Q29" s="66">
        <f>IF($O29=$P29,"通过","需复核")</f>
        <v/>
      </c>
      <c r="R29" s="58" t="inlineStr">
        <is>
          <t>金额直接升级。</t>
        </is>
      </c>
      <c r="S29" s="93" t="inlineStr">
        <is>
          <t>模拟</t>
        </is>
      </c>
    </row>
    <row r="30" ht="43.5" customHeight="1" s="50">
      <c r="A30" s="88" t="inlineStr">
        <is>
          <t>T24</t>
        </is>
      </c>
      <c r="B30" s="58" t="inlineStr">
        <is>
          <t>预付款 50%，金额 10 万</t>
        </is>
      </c>
      <c r="C30" s="80" t="inlineStr">
        <is>
          <t>服务采购</t>
        </is>
      </c>
      <c r="D30" s="81" t="n">
        <v>100000</v>
      </c>
      <c r="E30" s="80" t="inlineStr">
        <is>
          <t>确定</t>
        </is>
      </c>
      <c r="F30" s="63" t="inlineStr">
        <is>
          <t>CNY</t>
        </is>
      </c>
      <c r="G30" s="81" t="n">
        <v>100000</v>
      </c>
      <c r="H30" s="83" t="n">
        <v>3</v>
      </c>
      <c r="I30" s="84" t="n">
        <v>0.5</v>
      </c>
      <c r="J30" s="83" t="n">
        <v>0</v>
      </c>
      <c r="K30" s="80" t="inlineStr">
        <is>
          <t>无</t>
        </is>
      </c>
      <c r="L30" s="80" t="inlineStr">
        <is>
          <t>否</t>
        </is>
      </c>
      <c r="M30" s="80" t="inlineStr">
        <is>
          <t>是</t>
        </is>
      </c>
      <c r="N30" s="80" t="inlineStr">
        <is>
          <t>否</t>
        </is>
      </c>
      <c r="O30" s="66">
        <f>IF($M30="否","待补充",IF($N30="是","错误：编号重复",IF(AND(OR($E30="确定",$E30="零金额"),OR($G30="",$G30&lt;0)),"错误：金额",IF(AND($E30="确定",$F30&lt;&gt;"CNY"),"人工判断（HOLD）：非人民币",IF($E30="未确定","人工判断（HOLD）：金额未确定",IF(AND($E30="不适用",$C30&lt;&gt;"NDA/保密"),"待补充：金额口径",IF(AND($E30="零金额",$C30&lt;&gt;"NDA/保密"),"人工判断（HOLD）：零金额对价",IF(AND($E30&lt;&gt;"确定",$E30&lt;&gt;"零金额",$E30&lt;&gt;"不适用"),"错误：金额口径",IF(OR($L30="是",AND(OR($E30="确定",$E30="零金额"),$G30&gt;审批参数!$B$10)),"R3",IF(OR(AND(OR($E30="确定",$E30="零金额"),$G30&gt;审批参数!$B$9),$J30&gt;0,$H30&gt;审批参数!$B$12,$I30&gt;审批参数!$B$11,$K30&lt;&gt;"无"),"R2","R1"))))))))))</f>
        <v/>
      </c>
      <c r="P30" s="57" t="inlineStr">
        <is>
          <t>R2</t>
        </is>
      </c>
      <c r="Q30" s="66">
        <f>IF($O30=$P30,"通过","需复核")</f>
        <v/>
      </c>
      <c r="R30" s="58" t="inlineStr">
        <is>
          <t>预付款超线，仍为 R2。</t>
        </is>
      </c>
      <c r="S30" s="93" t="inlineStr">
        <is>
          <t>模拟</t>
        </is>
      </c>
    </row>
    <row r="31" ht="43.5" customHeight="1" s="50">
      <c r="A31" s="88" t="inlineStr">
        <is>
          <t>T25</t>
        </is>
      </c>
      <c r="B31" s="57" t="inlineStr">
        <is>
          <t>NDA 期限 24 个月</t>
        </is>
      </c>
      <c r="C31" s="63" t="inlineStr">
        <is>
          <t>NDA/保密</t>
        </is>
      </c>
      <c r="D31" s="81" t="n"/>
      <c r="E31" s="80" t="inlineStr">
        <is>
          <t>不适用</t>
        </is>
      </c>
      <c r="F31" s="63" t="inlineStr">
        <is>
          <t>CNY</t>
        </is>
      </c>
      <c r="G31" s="81" t="n"/>
      <c r="H31" s="83" t="n">
        <v>24</v>
      </c>
      <c r="I31" s="84" t="n">
        <v>0</v>
      </c>
      <c r="J31" s="83" t="n">
        <v>0</v>
      </c>
      <c r="K31" s="80" t="inlineStr">
        <is>
          <t>无</t>
        </is>
      </c>
      <c r="L31" s="80" t="inlineStr">
        <is>
          <t>否</t>
        </is>
      </c>
      <c r="M31" s="80" t="inlineStr">
        <is>
          <t>是</t>
        </is>
      </c>
      <c r="N31" s="80" t="inlineStr">
        <is>
          <t>否</t>
        </is>
      </c>
      <c r="O31" s="66">
        <f>IF($M31="否","待补充",IF($N31="是","错误：编号重复",IF(AND(OR($E31="确定",$E31="零金额"),OR($G31="",$G31&lt;0)),"错误：金额",IF(AND($E31="确定",$F31&lt;&gt;"CNY"),"人工判断（HOLD）：非人民币",IF($E31="未确定","人工判断（HOLD）：金额未确定",IF(AND($E31="不适用",$C31&lt;&gt;"NDA/保密"),"待补充：金额口径",IF(AND($E31="零金额",$C31&lt;&gt;"NDA/保密"),"人工判断（HOLD）：零金额对价",IF(AND($E31&lt;&gt;"确定",$E31&lt;&gt;"零金额",$E31&lt;&gt;"不适用"),"错误：金额口径",IF(OR($L31="是",AND(OR($E31="确定",$E31="零金额"),$G31&gt;审批参数!$B$10)),"R3",IF(OR(AND(OR($E31="确定",$E31="零金额"),$G31&gt;审批参数!$B$9),$J31&gt;0,$H31&gt;审批参数!$B$12,$I31&gt;审批参数!$B$11,$K31&lt;&gt;"无"),"R2","R1"))))))))))</f>
        <v/>
      </c>
      <c r="P31" s="57" t="inlineStr">
        <is>
          <t>R2</t>
        </is>
      </c>
      <c r="Q31" s="66">
        <f>IF($O31=$P31,"通过","需复核")</f>
        <v/>
      </c>
      <c r="R31" s="58" t="inlineStr">
        <is>
          <t>期限超 12 个月。</t>
        </is>
      </c>
      <c r="S31" s="93" t="inlineStr">
        <is>
          <t>模拟</t>
        </is>
      </c>
    </row>
    <row r="33" ht="15" customHeight="1" s="50">
      <c r="A33" s="94" t="inlineStr">
        <is>
          <t>路由测试汇总</t>
        </is>
      </c>
    </row>
    <row r="34" ht="15" customHeight="1" s="50">
      <c r="A34" s="95" t="inlineStr">
        <is>
          <t>通过</t>
        </is>
      </c>
      <c r="B34" s="65">
        <f>COUNTIF($Q$7:$Q$31,"通过")</f>
        <v/>
      </c>
      <c r="C34" s="72" t="inlineStr">
        <is>
          <t>需复核</t>
        </is>
      </c>
      <c r="D34" s="65">
        <f>COUNTIF($Q$7:$Q$31,"需复核")</f>
        <v/>
      </c>
      <c r="E34" s="75" t="inlineStr">
        <is>
          <t>结论</t>
        </is>
      </c>
      <c r="F34" s="65">
        <f>IF(D34=0,"全部通过","存在需复核项")</f>
        <v/>
      </c>
    </row>
    <row r="36" ht="24" customHeight="1" s="50">
      <c r="A36" s="92" t="inlineStr">
        <is>
          <t>B. 履约提醒公式校验</t>
        </is>
      </c>
    </row>
    <row r="37" ht="33.75" customHeight="1" s="50">
      <c r="A37" s="56" t="inlineStr">
        <is>
          <t>用例</t>
        </is>
      </c>
      <c r="B37" s="56" t="inlineStr">
        <is>
          <t>到期日</t>
        </is>
      </c>
      <c r="C37" s="56" t="inlineStr">
        <is>
          <t>状态</t>
        </is>
      </c>
      <c r="D37" s="56" t="inlineStr">
        <is>
          <t>提醒实测（公式）</t>
        </is>
      </c>
      <c r="E37" s="56" t="inlineStr">
        <is>
          <t>预期提醒</t>
        </is>
      </c>
      <c r="F37" s="56" t="inlineStr">
        <is>
          <t>判定</t>
        </is>
      </c>
      <c r="G37" s="56" t="inlineStr">
        <is>
          <t>说明</t>
        </is>
      </c>
      <c r="H37" s="56" t="inlineStr">
        <is>
          <t>模拟</t>
        </is>
      </c>
    </row>
    <row r="38" ht="27.75" customHeight="1" s="50">
      <c r="A38" s="88" t="inlineStr">
        <is>
          <t>R01</t>
        </is>
      </c>
      <c r="B38" s="89" t="n">
        <v>46402</v>
      </c>
      <c r="C38" s="80" t="inlineStr">
        <is>
          <t>待完成</t>
        </is>
      </c>
      <c r="D38" s="96">
        <f>IF(OR($B38="",$C38=""),"待补充",IF(OR($C38="已完成",$C38="已取消"),"—",IF($B38&lt;审批参数!$B$7,"逾期 "&amp;(审批参数!$B$7-$B38)&amp;" 天",IF($B38&lt;=审批参数!$B$7+审批参数!$B$13,"即将到期 "&amp;($B38-审批参数!$B$7)&amp;" 天","未到期"))))</f>
        <v/>
      </c>
      <c r="E38" s="58" t="inlineStr">
        <is>
          <t>逾期 11 天</t>
        </is>
      </c>
      <c r="F38" s="96">
        <f>IF($D38=$E38,"通过","需复核")</f>
        <v/>
      </c>
      <c r="G38" s="58" t="inlineStr">
        <is>
          <t>观察日 2027-01-26。</t>
        </is>
      </c>
      <c r="H38" s="93" t="inlineStr">
        <is>
          <t>模拟</t>
        </is>
      </c>
    </row>
    <row r="39" ht="27.75" customHeight="1" s="50">
      <c r="A39" s="88" t="inlineStr">
        <is>
          <t>R02</t>
        </is>
      </c>
      <c r="B39" s="89" t="n">
        <v>46331</v>
      </c>
      <c r="C39" s="80" t="inlineStr">
        <is>
          <t>已完成</t>
        </is>
      </c>
      <c r="D39" s="96">
        <f>IF(OR($B39="",$C39=""),"待补充",IF(OR($C39="已完成",$C39="已取消"),"—",IF($B39&lt;审批参数!$B$7,"逾期 "&amp;(审批参数!$B$7-$B39)&amp;" 天",IF($B39&lt;=审批参数!$B$7+审批参数!$B$13,"即将到期 "&amp;($B39-审批参数!$B$7)&amp;" 天","未到期"))))</f>
        <v/>
      </c>
      <c r="E39" s="57" t="inlineStr">
        <is>
          <t>—</t>
        </is>
      </c>
      <c r="F39" s="96">
        <f>IF($D39=$E39,"通过","需复核")</f>
        <v/>
      </c>
      <c r="G39" s="58" t="inlineStr">
        <is>
          <t>完成事项不再显示逾期。</t>
        </is>
      </c>
      <c r="H39" s="93" t="inlineStr">
        <is>
          <t>模拟</t>
        </is>
      </c>
    </row>
    <row r="40" ht="27.75" customHeight="1" s="50">
      <c r="A40" s="88" t="inlineStr">
        <is>
          <t>R03</t>
        </is>
      </c>
      <c r="B40" s="89" t="n">
        <v>46418</v>
      </c>
      <c r="C40" s="80" t="inlineStr">
        <is>
          <t>待完成</t>
        </is>
      </c>
      <c r="D40" s="96">
        <f>IF(OR($B40="",$C40=""),"待补充",IF(OR($C40="已完成",$C40="已取消"),"—",IF($B40&lt;审批参数!$B$7,"逾期 "&amp;(审批参数!$B$7-$B40)&amp;" 天",IF($B40&lt;=审批参数!$B$7+审批参数!$B$13,"即将到期 "&amp;($B40-审批参数!$B$7)&amp;" 天","未到期"))))</f>
        <v/>
      </c>
      <c r="E40" s="58" t="inlineStr">
        <is>
          <t>即将到期 5 天</t>
        </is>
      </c>
      <c r="F40" s="96">
        <f>IF($D40=$E40,"通过","需复核")</f>
        <v/>
      </c>
      <c r="G40" s="57" t="inlineStr">
        <is>
          <t>30 天提前量内。</t>
        </is>
      </c>
      <c r="H40" s="93" t="inlineStr">
        <is>
          <t>模拟</t>
        </is>
      </c>
    </row>
    <row r="41" ht="27.75" customHeight="1" s="50">
      <c r="A41" s="88" t="inlineStr">
        <is>
          <t>R04</t>
        </is>
      </c>
      <c r="B41" s="89" t="n">
        <v>47149</v>
      </c>
      <c r="C41" s="80" t="inlineStr">
        <is>
          <t>待完成</t>
        </is>
      </c>
      <c r="D41" s="96">
        <f>IF(OR($B41="",$C41=""),"待补充",IF(OR($C41="已完成",$C41="已取消"),"—",IF($B41&lt;审批参数!$B$7,"逾期 "&amp;(审批参数!$B$7-$B41)&amp;" 天",IF($B41&lt;=审批参数!$B$7+审批参数!$B$13,"即将到期 "&amp;($B41-审批参数!$B$7)&amp;" 天","未到期"))))</f>
        <v/>
      </c>
      <c r="E41" s="58" t="inlineStr">
        <is>
          <t>未到期</t>
        </is>
      </c>
      <c r="F41" s="96">
        <f>IF($D41=$E41,"通过","需复核")</f>
        <v/>
      </c>
      <c r="G41" s="58" t="inlineStr">
        <is>
          <t>远期事项。</t>
        </is>
      </c>
      <c r="H41" s="93" t="inlineStr">
        <is>
          <t>模拟</t>
        </is>
      </c>
    </row>
    <row r="42" ht="27.75" customHeight="1" s="50">
      <c r="A42" s="88" t="inlineStr">
        <is>
          <t>R05</t>
        </is>
      </c>
      <c r="B42" s="89" t="n"/>
      <c r="C42" s="80" t="inlineStr">
        <is>
          <t>待完成</t>
        </is>
      </c>
      <c r="D42" s="96">
        <f>IF(OR($B42="",$C42=""),"待补充",IF(OR($C42="已完成",$C42="已取消"),"—",IF($B42&lt;审批参数!$B$7,"逾期 "&amp;(审批参数!$B$7-$B42)&amp;" 天",IF($B42&lt;=审批参数!$B$7+审批参数!$B$13,"即将到期 "&amp;($B42-审批参数!$B$7)&amp;" 天","未到期"))))</f>
        <v/>
      </c>
      <c r="E42" s="58" t="inlineStr">
        <is>
          <t>待补充</t>
        </is>
      </c>
      <c r="F42" s="96">
        <f>IF($D42=$E42,"通过","需复核")</f>
        <v/>
      </c>
      <c r="G42" s="58" t="inlineStr">
        <is>
          <t>缺到期日。</t>
        </is>
      </c>
      <c r="H42" s="93" t="inlineStr">
        <is>
          <t>模拟</t>
        </is>
      </c>
    </row>
    <row r="44" ht="24" customHeight="1" s="50">
      <c r="A44" s="92" t="inlineStr">
        <is>
          <t>C. 付款合计校验（SIM-SVC-001）</t>
        </is>
      </c>
    </row>
    <row r="45" ht="30" customHeight="1" s="50">
      <c r="A45" s="56" t="inlineStr">
        <is>
          <t>项目</t>
        </is>
      </c>
      <c r="B45" s="56" t="inlineStr">
        <is>
          <t>金额（元）</t>
        </is>
      </c>
      <c r="C45" s="56" t="inlineStr">
        <is>
          <t>说明</t>
        </is>
      </c>
      <c r="D45" s="56" t="inlineStr">
        <is>
          <t>校验</t>
        </is>
      </c>
      <c r="E45" s="56" t="inlineStr">
        <is>
          <t>预期</t>
        </is>
      </c>
      <c r="F45" s="56" t="inlineStr">
        <is>
          <t>判定</t>
        </is>
      </c>
      <c r="G45" s="56" t="inlineStr">
        <is>
          <t>模拟</t>
        </is>
      </c>
    </row>
    <row r="46" ht="15" customHeight="1" s="50">
      <c r="A46" s="85" t="inlineStr">
        <is>
          <t>首付款</t>
        </is>
      </c>
      <c r="B46" s="81" t="n">
        <v>36000</v>
      </c>
      <c r="C46" s="57" t="inlineStr">
        <is>
          <t>30% × 120,000</t>
        </is>
      </c>
      <c r="G46" s="93" t="inlineStr">
        <is>
          <t>模拟</t>
        </is>
      </c>
    </row>
    <row r="47" ht="15" customHeight="1" s="50">
      <c r="A47" s="85" t="inlineStr">
        <is>
          <t>第二笔</t>
        </is>
      </c>
      <c r="B47" s="81" t="n">
        <v>48000</v>
      </c>
      <c r="C47" s="57" t="inlineStr">
        <is>
          <t>40% × 120,000</t>
        </is>
      </c>
      <c r="G47" s="93" t="inlineStr">
        <is>
          <t>模拟</t>
        </is>
      </c>
    </row>
    <row r="48" ht="15" customHeight="1" s="50">
      <c r="A48" s="85" t="inlineStr">
        <is>
          <t>尾款</t>
        </is>
      </c>
      <c r="B48" s="81" t="n">
        <v>36000</v>
      </c>
      <c r="C48" s="57" t="inlineStr">
        <is>
          <t>30% × 120,000</t>
        </is>
      </c>
      <c r="G48" s="93" t="inlineStr">
        <is>
          <t>模拟</t>
        </is>
      </c>
    </row>
    <row r="49" ht="15" customHeight="1" s="50">
      <c r="A49" s="75" t="inlineStr">
        <is>
          <t>合计</t>
        </is>
      </c>
      <c r="B49" s="97">
        <f>SUM(B46:B48)</f>
        <v/>
      </c>
      <c r="C49" s="58" t="inlineStr">
        <is>
          <t>应等于合同含税总价</t>
        </is>
      </c>
      <c r="D49" s="82">
        <f>合同台账!J6</f>
        <v/>
      </c>
      <c r="E49" s="98" t="inlineStr">
        <is>
          <t>120000</t>
        </is>
      </c>
      <c r="F49" s="66">
        <f>IF(AND(B49=120000,B49=D49),"通过","需复核")</f>
        <v/>
      </c>
      <c r="G49" s="93" t="inlineStr">
        <is>
          <t>模拟</t>
        </is>
      </c>
    </row>
    <row r="51" ht="24" customHeight="1" s="50">
      <c r="A51" s="92" t="inlineStr">
        <is>
          <t>D. 参数快照与变更复核</t>
        </is>
      </c>
    </row>
    <row r="52" ht="27.75" customHeight="1" s="50">
      <c r="A52" s="56" t="inlineStr">
        <is>
          <t>参数</t>
        </is>
      </c>
      <c r="B52" s="56" t="inlineStr">
        <is>
          <t>当前值</t>
        </is>
      </c>
      <c r="C52" s="56" t="inlineStr">
        <is>
          <t>说明</t>
        </is>
      </c>
      <c r="D52" s="56" t="n"/>
      <c r="E52" s="56" t="n"/>
      <c r="F52" s="56" t="n"/>
      <c r="G52" s="56" t="n"/>
      <c r="H52" s="56" t="n"/>
    </row>
    <row r="53" ht="27.75" customHeight="1" s="50">
      <c r="A53" s="61" t="inlineStr">
        <is>
          <t>R1 金额上限（含）</t>
        </is>
      </c>
      <c r="B53" s="82">
        <f>审批参数!B9</f>
        <v/>
      </c>
      <c r="C53" s="58" t="inlineStr">
        <is>
          <t>修改审批参数后，本表实测值会同步变化；P列预期值不变，Q列出现“需复核”时，应重设预期并重新验证。</t>
        </is>
      </c>
      <c r="D53" s="55" t="n"/>
      <c r="E53" s="55" t="n"/>
      <c r="F53" s="55" t="n"/>
      <c r="G53" s="55" t="n"/>
      <c r="H53" s="62" t="n"/>
    </row>
    <row r="54" ht="27.75" customHeight="1" s="50">
      <c r="A54" s="61" t="inlineStr">
        <is>
          <t>R2 金额上限（含）</t>
        </is>
      </c>
      <c r="B54" s="82">
        <f>审批参数!B10</f>
        <v/>
      </c>
      <c r="C54" s="58" t="inlineStr">
        <is>
          <t>修改审批参数后，本表实测值会同步变化；P列预期值不变，Q列出现“需复核”时，应重设预期并重新验证。</t>
        </is>
      </c>
      <c r="D54" s="55" t="n"/>
      <c r="E54" s="55" t="n"/>
      <c r="F54" s="55" t="n"/>
      <c r="G54" s="55" t="n"/>
      <c r="H54" s="62" t="n"/>
    </row>
    <row r="55" ht="27.75" customHeight="1" s="50">
      <c r="A55" s="75" t="inlineStr">
        <is>
          <t>预付款提醒线</t>
        </is>
      </c>
      <c r="B55" s="99">
        <f>审批参数!B11</f>
        <v/>
      </c>
      <c r="C55" s="58" t="inlineStr">
        <is>
          <t>修改审批参数后，本表实测值会同步变化；P列预期值不变，Q列出现“需复核”时，应重设预期并重新验证。</t>
        </is>
      </c>
      <c r="D55" s="55" t="n"/>
      <c r="E55" s="55" t="n"/>
      <c r="F55" s="55" t="n"/>
      <c r="G55" s="55" t="n"/>
      <c r="H55" s="62" t="n"/>
    </row>
    <row r="56" ht="27.75" customHeight="1" s="50">
      <c r="A56" s="75" t="inlineStr">
        <is>
          <t>期限提醒线（月）</t>
        </is>
      </c>
      <c r="B56" s="100">
        <f>审批参数!B12</f>
        <v/>
      </c>
      <c r="C56" s="58" t="inlineStr">
        <is>
          <t>修改审批参数后，本表实测值会同步变化；P列预期值不变，Q列出现“需复核”时，应重设预期并重新验证。</t>
        </is>
      </c>
      <c r="D56" s="55" t="n"/>
      <c r="E56" s="55" t="n"/>
      <c r="F56" s="55" t="n"/>
      <c r="G56" s="55" t="n"/>
      <c r="H56" s="62" t="n"/>
    </row>
    <row r="57" ht="27.75" customHeight="1" s="50">
      <c r="A57" s="75" t="inlineStr">
        <is>
          <t>评估日期</t>
        </is>
      </c>
      <c r="B57" s="101">
        <f>审批参数!B7</f>
        <v/>
      </c>
      <c r="C57" s="58" t="inlineStr">
        <is>
          <t>修改审批参数后，本表实测值会同步变化；P列预期值不变，Q列出现“需复核”时，应重设预期并重新验证。</t>
        </is>
      </c>
      <c r="D57" s="55" t="n"/>
      <c r="E57" s="55" t="n"/>
      <c r="F57" s="55" t="n"/>
      <c r="G57" s="55" t="n"/>
      <c r="H57" s="62" t="n"/>
    </row>
    <row r="58" ht="27.75" customHeight="1" s="50">
      <c r="A58" s="75" t="inlineStr">
        <is>
          <t>提醒提前量（天）</t>
        </is>
      </c>
      <c r="B58" s="100">
        <f>审批参数!B13</f>
        <v/>
      </c>
      <c r="C58" s="58" t="inlineStr">
        <is>
          <t>修改审批参数后，本表实测值会同步变化；P列预期值不变，Q列出现“需复核”时，应重设预期并重新验证。</t>
        </is>
      </c>
      <c r="D58" s="55" t="n"/>
      <c r="E58" s="55" t="n"/>
      <c r="F58" s="55" t="n"/>
      <c r="G58" s="55" t="n"/>
      <c r="H58" s="62" t="n"/>
    </row>
  </sheetData>
  <mergeCells count="14">
    <mergeCell ref="A33:F33"/>
    <mergeCell ref="A51:S51"/>
    <mergeCell ref="C54:H54"/>
    <mergeCell ref="C55:H55"/>
    <mergeCell ref="A5:S5"/>
    <mergeCell ref="C57:H57"/>
    <mergeCell ref="C58:H58"/>
    <mergeCell ref="A36:S36"/>
    <mergeCell ref="A44:S44"/>
    <mergeCell ref="A1:S1"/>
    <mergeCell ref="C53:H53"/>
    <mergeCell ref="A3:S3"/>
    <mergeCell ref="C56:H56"/>
    <mergeCell ref="A2:S2"/>
  </mergeCells>
  <conditionalFormatting sqref="A7:S31">
    <cfRule type="expression" rank="0" priority="2" equalAverage="0" aboveAverage="0" dxfId="10" text="" percent="0" bottom="0">
      <formula>$Q7="通过"</formula>
    </cfRule>
    <cfRule type="expression" rank="0" priority="3" equalAverage="0" aboveAverage="0" dxfId="7" text="" percent="0" bottom="0">
      <formula>$Q7="需复核"</formula>
    </cfRule>
  </conditionalFormatting>
  <conditionalFormatting sqref="D7:D31">
    <cfRule type="expression" rank="0" priority="4" equalAverage="0" aboveAverage="0" dxfId="7" text="" percent="0" bottom="0">
      <formula>$D7&lt;0</formula>
    </cfRule>
  </conditionalFormatting>
  <conditionalFormatting sqref="A38:H42">
    <cfRule type="expression" rank="0" priority="5" equalAverage="0" aboveAverage="0" dxfId="10" text="" percent="0" bottom="0">
      <formula>$F38="通过"</formula>
    </cfRule>
    <cfRule type="expression" rank="0" priority="6" equalAverage="0" aboveAverage="0" dxfId="8" text="" percent="0" bottom="0">
      <formula>$F38="需复核"</formula>
    </cfRule>
  </conditionalFormatting>
  <conditionalFormatting sqref="S7:S31">
    <cfRule type="expression" rank="0" priority="7" equalAverage="0" aboveAverage="0" dxfId="11" text="" percent="0" bottom="0">
      <formula>$S7="模拟"</formula>
    </cfRule>
  </conditionalFormatting>
  <dataValidations count="3">
    <dataValidation sqref="E7:E31" showDropDown="0" showInputMessage="0" showErrorMessage="0" allowBlank="1" type="list" errorStyle="stop" operator="between">
      <formula1>"确定,未确定,不适用,零金额"</formula1>
      <formula2>0</formula2>
    </dataValidation>
    <dataValidation sqref="F7:F31" showDropDown="0" showInputMessage="0" showErrorMessage="0" allowBlank="1" type="list" errorStyle="stop" operator="between">
      <formula1>"CNY,USD,EUR,其他"</formula1>
      <formula2>0</formula2>
    </dataValidation>
    <dataValidation sqref="L7:N31" showDropDown="0" showInputMessage="0" showErrorMessage="0" allowBlank="1" type="list" errorStyle="stop" operator="between">
      <formula1>"是,否"</formula1>
      <formula2>0</formula2>
    </dataValidation>
  </dataValidations>
  <printOptions horizontalCentered="0" verticalCentered="0" headings="0" gridLines="0" gridLinesSet="1"/>
  <pageMargins left="0.3" right="0.3" top="0.5" bottom="0.5" header="0.511811023622047" footer="0.2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&amp;C&amp;8 &amp;K808080法务OPC · 模拟模板 · &amp;A · 第 &amp;P 页 /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合同审批台账（模拟）</dc:title>
  <dc:description xmlns:dc="http://purl.org/dc/elements/1.1/">模拟工作簿：审批参数、合同台账、偏离明细、审批记录、履约事项、模拟案例和试填核验。不构成法律意见。</dc:description>
  <dc:subject xmlns:dc="http://purl.org/dc/elements/1.1/">M01 合同基础设施 / SIM-REGISTER-v0.1</dc:subject>
  <dc:language xmlns:dc="http://purl.org/dc/elements/1.1/">en-US</dc:language>
  <dcterms:created xmlns:dcterms="http://purl.org/dc/terms/" xmlns:xsi="http://www.w3.org/2001/XMLSchema-instance" xsi:type="dcterms:W3CDTF">2026-10-29T08:28:06Z</dcterms:created>
  <dcterms:modified xmlns:dcterms="http://purl.org/dc/terms/" xmlns:xsi="http://www.w3.org/2001/XMLSchema-instance" xsi:type="dcterms:W3CDTF">2026-10-29T08:42:24Z</dcterms:modified>
  <cp:lastModifiedBy/>
  <cp:category>合同管理工具</cp:category>
  <cp:revision>0</cp:revision>
  <cp:keywords>合同台账 偏离审批 履约提醒</cp:keywords>
</cp:coreProperties>
</file>