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使用说明" sheetId="1" state="visible" r:id="rId3"/>
    <sheet name="档位表" sheetId="2" state="visible" r:id="rId4"/>
    <sheet name="事项登记" sheetId="3" state="visible" r:id="rId5"/>
    <sheet name="指标汇总" sheetId="4" state="visible" r:id="rId6"/>
    <sheet name="虚构示例" sheetId="5" state="visible" r:id="rId7"/>
    <sheet name="示例汇总" sheetId="6" state="visible" r:id="rId8"/>
  </sheets>
  <definedNames>
    <definedName function="false" hidden="false" localSheetId="2" name="_xlnm.Print_Area" vbProcedure="false">事项登记!$A$1:$P$24</definedName>
    <definedName function="false" hidden="true" localSheetId="2" name="_xlnm._FilterDatabase" vbProcedure="false">事项登记!$A$4:$P$24</definedName>
    <definedName function="false" hidden="false" localSheetId="0" name="_xlnm.Print_Area" vbProcedure="false">使用说明!$A$1:$F$31</definedName>
    <definedName function="false" hidden="false" localSheetId="3" name="_xlnm.Print_Area" vbProcedure="false">指标汇总!$A$1:$F$24</definedName>
    <definedName function="false" hidden="false" localSheetId="1" name="_xlnm.Print_Area" vbProcedure="false">档位表!$A$1:$D$9</definedName>
    <definedName function="false" hidden="false" localSheetId="5" name="_xlnm.Print_Area" vbProcedure="false">示例汇总!$A$1:$F$24</definedName>
    <definedName function="false" hidden="false" localSheetId="4" name="_xlnm.Print_Area" vbProcedure="false">虚构示例!$A$1:$P$24</definedName>
    <definedName function="false" hidden="true" localSheetId="4" name="_xlnm._FilterDatabase" vbProcedure="false">虚构示例!$A$4:$P$24</definedName>
    <definedName function="false" hidden="false" name="BaseDate" vbProcedure="false">使用说明!$B$10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<sst xmlns="http://schemas.openxmlformats.org/spreadsheetml/2006/main" count="200" uniqueCount="122">
  <si>
    <r>
      <rPr>
        <b val="true"/>
        <sz val="16"/>
        <color rgb="FFFFFFFF"/>
        <rFont val="Noto Sans CJK SC"/>
        <family val="2"/>
      </rPr>
      <t xml:space="preserve">法务工作量与响应指标 </t>
    </r>
    <r>
      <rPr>
        <b val="true"/>
        <sz val="16"/>
        <color rgb="FFFFFFFF"/>
        <rFont val="Microsoft YaHei"/>
        <family val="0"/>
        <charset val="1"/>
      </rPr>
      <t xml:space="preserve">v0.1</t>
    </r>
  </si>
  <si>
    <r>
      <rPr>
        <sz val="9"/>
        <color rgb="FF595959"/>
        <rFont val="Noto Sans CJK SC"/>
        <family val="2"/>
      </rPr>
      <t xml:space="preserve">空白登记表 </t>
    </r>
    <r>
      <rPr>
        <sz val="9"/>
        <color rgb="FF595959"/>
        <rFont val="Microsoft YaHei"/>
        <family val="0"/>
        <charset val="1"/>
      </rPr>
      <t xml:space="preserve">+ </t>
    </r>
    <r>
      <rPr>
        <sz val="9"/>
        <color rgb="FF595959"/>
        <rFont val="Noto Sans CJK SC"/>
        <family val="2"/>
      </rPr>
      <t xml:space="preserve">独立虚构示例｜承诺档位为示例管理口径，不是行业标准</t>
    </r>
  </si>
  <si>
    <t xml:space="preserve">一、文件性质</t>
  </si>
  <si>
    <t xml:space="preserve">本文件用于登记法务事项、计算按时完成率和逾期天数，帮助法务负责人回答“做了多少、按没按承诺完成、卡在哪里”。它不是工时系统，不记录每半小时的去向，也不直接作为个人绩效考核依据。工作簿含“事项登记”空白表、“指标汇总”空白表、档位说明，以及独立的“虚构示例”“示例汇总”演示表；示例中的公司、事项、日期和人员均为虚构。</t>
  </si>
  <si>
    <t xml:space="preserve">二、模拟口径（必读）</t>
  </si>
  <si>
    <r>
      <rPr>
        <sz val="10"/>
        <color rgb="FF262626"/>
        <rFont val="Microsoft YaHei"/>
        <family val="0"/>
        <charset val="1"/>
      </rPr>
      <t xml:space="preserve">S1/S2/S3 </t>
    </r>
    <r>
      <rPr>
        <sz val="10"/>
        <color rgb="FF262626"/>
        <rFont val="Noto Sans CJK SC"/>
        <family val="2"/>
      </rPr>
      <t xml:space="preserve">的承诺自然日（</t>
    </r>
    <r>
      <rPr>
        <sz val="10"/>
        <color rgb="FF262626"/>
        <rFont val="Microsoft YaHei"/>
        <family val="0"/>
        <charset val="1"/>
      </rPr>
      <t xml:space="preserve">2/5/10 </t>
    </r>
    <r>
      <rPr>
        <sz val="10"/>
        <color rgb="FF262626"/>
        <rFont val="Noto Sans CJK SC"/>
        <family val="2"/>
      </rPr>
      <t xml:space="preserve">天）是示例管理口径，不是行业基准，也不是对客户的对外承诺。使用者应按本司历史数据、业务类型、人员配置和合同约定替换。本表不引用任何行业响应时间调研；没有历史台账支撑时，不要对外写“平均响应 </t>
    </r>
    <r>
      <rPr>
        <sz val="10"/>
        <color rgb="FF262626"/>
        <rFont val="Microsoft YaHei"/>
        <family val="0"/>
        <charset val="1"/>
      </rPr>
      <t xml:space="preserve">X </t>
    </r>
    <r>
      <rPr>
        <sz val="10"/>
        <color rgb="FF262626"/>
        <rFont val="Noto Sans CJK SC"/>
        <family val="2"/>
      </rPr>
      <t xml:space="preserve">小时”“</t>
    </r>
    <r>
      <rPr>
        <sz val="10"/>
        <color rgb="FF262626"/>
        <rFont val="Microsoft YaHei"/>
        <family val="0"/>
        <charset val="1"/>
      </rPr>
      <t xml:space="preserve">24 </t>
    </r>
    <r>
      <rPr>
        <sz val="10"/>
        <color rgb="FF262626"/>
        <rFont val="Noto Sans CJK SC"/>
        <family val="2"/>
      </rPr>
      <t xml:space="preserve">小时必回”等绝对承诺。</t>
    </r>
  </si>
  <si>
    <t xml:space="preserve">统计截止日</t>
  </si>
  <si>
    <t xml:space="preserve">日期口径</t>
  </si>
  <si>
    <r>
      <rPr>
        <sz val="10"/>
        <color rgb="FF262626"/>
        <rFont val="Noto Sans CJK SC"/>
        <family val="2"/>
      </rPr>
      <t xml:space="preserve">自然日；应完成日</t>
    </r>
    <r>
      <rPr>
        <sz val="10"/>
        <color rgb="FF262626"/>
        <rFont val="Microsoft YaHei"/>
        <family val="0"/>
        <charset val="1"/>
      </rPr>
      <t xml:space="preserve">=</t>
    </r>
    <r>
      <rPr>
        <sz val="10"/>
        <color rgb="FF262626"/>
        <rFont val="Noto Sans CJK SC"/>
        <family val="2"/>
      </rPr>
      <t xml:space="preserve">接收日</t>
    </r>
    <r>
      <rPr>
        <sz val="10"/>
        <color rgb="FF262626"/>
        <rFont val="Microsoft YaHei"/>
        <family val="0"/>
        <charset val="1"/>
      </rPr>
      <t xml:space="preserve">+</t>
    </r>
    <r>
      <rPr>
        <sz val="10"/>
        <color rgb="FF262626"/>
        <rFont val="Noto Sans CJK SC"/>
        <family val="2"/>
      </rPr>
      <t xml:space="preserve">承诺自然日；未扣除周末和法定节假日</t>
    </r>
  </si>
  <si>
    <t xml:space="preserve">用时口径</t>
  </si>
  <si>
    <r>
      <rPr>
        <sz val="10"/>
        <color rgb="FF262626"/>
        <rFont val="Noto Sans CJK SC"/>
        <family val="2"/>
      </rPr>
      <t xml:space="preserve">实际用时</t>
    </r>
    <r>
      <rPr>
        <sz val="10"/>
        <color rgb="FF262626"/>
        <rFont val="Microsoft YaHei"/>
        <family val="0"/>
        <charset val="1"/>
      </rPr>
      <t xml:space="preserve">=</t>
    </r>
    <r>
      <rPr>
        <sz val="10"/>
        <color rgb="FF262626"/>
        <rFont val="Noto Sans CJK SC"/>
        <family val="2"/>
      </rPr>
      <t xml:space="preserve">完成日期</t>
    </r>
    <r>
      <rPr>
        <sz val="10"/>
        <color rgb="FF262626"/>
        <rFont val="Microsoft YaHei"/>
        <family val="0"/>
        <charset val="1"/>
      </rPr>
      <t xml:space="preserve">-</t>
    </r>
    <r>
      <rPr>
        <sz val="10"/>
        <color rgb="FF262626"/>
        <rFont val="Noto Sans CJK SC"/>
        <family val="2"/>
      </rPr>
      <t xml:space="preserve">接收日期；只统计已完结事项</t>
    </r>
  </si>
  <si>
    <t xml:space="preserve">统计范围</t>
  </si>
  <si>
    <r>
      <rPr>
        <sz val="10"/>
        <color rgb="FF262626"/>
        <rFont val="Noto Sans CJK SC"/>
        <family val="2"/>
      </rPr>
      <t xml:space="preserve">截至</t>
    </r>
    <r>
      <rPr>
        <sz val="10"/>
        <color rgb="FF262626"/>
        <rFont val="Microsoft YaHei"/>
        <family val="0"/>
        <charset val="1"/>
      </rPr>
      <t xml:space="preserve">B10</t>
    </r>
    <r>
      <rPr>
        <sz val="10"/>
        <color rgb="FF262626"/>
        <rFont val="Noto Sans CJK SC"/>
        <family val="2"/>
      </rPr>
      <t xml:space="preserve">的有效登记；累计统计（无起始日筛选），不含截止日后接收或</t>
    </r>
    <r>
      <rPr>
        <sz val="10"/>
        <color rgb="FF262626"/>
        <rFont val="Microsoft YaHei"/>
        <family val="0"/>
        <charset val="1"/>
      </rPr>
      <t xml:space="preserve">P</t>
    </r>
    <r>
      <rPr>
        <sz val="10"/>
        <color rgb="FF262626"/>
        <rFont val="Noto Sans CJK SC"/>
        <family val="2"/>
      </rPr>
      <t xml:space="preserve">列异常行</t>
    </r>
  </si>
  <si>
    <t xml:space="preserve">三、填写顺序</t>
  </si>
  <si>
    <r>
      <rPr>
        <sz val="10"/>
        <color rgb="FF262626"/>
        <rFont val="Microsoft YaHei"/>
        <family val="0"/>
        <charset val="1"/>
      </rPr>
      <t xml:space="preserve">1. </t>
    </r>
    <r>
      <rPr>
        <sz val="10"/>
        <color rgb="FF262626"/>
        <rFont val="Noto Sans CJK SC"/>
        <family val="2"/>
      </rPr>
      <t xml:space="preserve">每收到一件事项，先在“事项登记”下一空行填编号、类型、接收日期、承诺档位和主责人；应完成日会自动算出。</t>
    </r>
  </si>
  <si>
    <r>
      <rPr>
        <sz val="10"/>
        <color rgb="FF262626"/>
        <rFont val="Microsoft YaHei"/>
        <family val="0"/>
        <charset val="1"/>
      </rPr>
      <t xml:space="preserve">2. </t>
    </r>
    <r>
      <rPr>
        <sz val="10"/>
        <color rgb="FF262626"/>
        <rFont val="Noto Sans CJK SC"/>
        <family val="2"/>
      </rPr>
      <t xml:space="preserve">完成时填</t>
    </r>
    <r>
      <rPr>
        <sz val="10"/>
        <color rgb="FF262626"/>
        <rFont val="Microsoft YaHei"/>
        <family val="0"/>
        <charset val="1"/>
      </rPr>
      <t xml:space="preserve">G</t>
    </r>
    <r>
      <rPr>
        <sz val="10"/>
        <color rgb="FF262626"/>
        <rFont val="Noto Sans CJK SC"/>
        <family val="2"/>
      </rPr>
      <t xml:space="preserve">列，</t>
    </r>
    <r>
      <rPr>
        <sz val="10"/>
        <color rgb="FF262626"/>
        <rFont val="Microsoft YaHei"/>
        <family val="0"/>
        <charset val="1"/>
      </rPr>
      <t xml:space="preserve">M/N</t>
    </r>
    <r>
      <rPr>
        <sz val="10"/>
        <color rgb="FF262626"/>
        <rFont val="Noto Sans CJK SC"/>
        <family val="2"/>
      </rPr>
      <t xml:space="preserve">列记返工</t>
    </r>
    <r>
      <rPr>
        <sz val="10"/>
        <color rgb="FF262626"/>
        <rFont val="Microsoft YaHei"/>
        <family val="0"/>
        <charset val="1"/>
      </rPr>
      <t xml:space="preserve">/</t>
    </r>
    <r>
      <rPr>
        <sz val="10"/>
        <color rgb="FF262626"/>
        <rFont val="Noto Sans CJK SC"/>
        <family val="2"/>
      </rPr>
      <t xml:space="preserve">升级次数。汇总截至</t>
    </r>
    <r>
      <rPr>
        <sz val="10"/>
        <color rgb="FF262626"/>
        <rFont val="Microsoft YaHei"/>
        <family val="0"/>
        <charset val="1"/>
      </rPr>
      <t xml:space="preserve">B10</t>
    </r>
    <r>
      <rPr>
        <sz val="10"/>
        <color rgb="FF262626"/>
        <rFont val="Noto Sans CJK SC"/>
        <family val="2"/>
      </rPr>
      <t xml:space="preserve">日期：完成日在截止日之后视为当时未完成；</t>
    </r>
    <r>
      <rPr>
        <sz val="10"/>
        <color rgb="FF262626"/>
        <rFont val="Microsoft YaHei"/>
        <family val="0"/>
        <charset val="1"/>
      </rPr>
      <t xml:space="preserve">O</t>
    </r>
    <r>
      <rPr>
        <sz val="10"/>
        <color rgb="FF262626"/>
        <rFont val="Noto Sans CJK SC"/>
        <family val="2"/>
      </rPr>
      <t xml:space="preserve">列单列未完结逾期。</t>
    </r>
    <r>
      <rPr>
        <sz val="10"/>
        <color rgb="FF262626"/>
        <rFont val="Microsoft YaHei"/>
        <family val="0"/>
        <charset val="1"/>
      </rPr>
      <t xml:space="preserve">P</t>
    </r>
    <r>
      <rPr>
        <sz val="10"/>
        <color rgb="FF262626"/>
        <rFont val="Noto Sans CJK SC"/>
        <family val="2"/>
      </rPr>
      <t xml:space="preserve">列异常行须先修正，否则不计入指标。</t>
    </r>
  </si>
  <si>
    <r>
      <rPr>
        <sz val="10"/>
        <color rgb="FF262626"/>
        <rFont val="Microsoft YaHei"/>
        <family val="0"/>
        <charset val="1"/>
      </rPr>
      <t xml:space="preserve">3. </t>
    </r>
    <r>
      <rPr>
        <sz val="10"/>
        <color rgb="FF262626"/>
        <rFont val="Noto Sans CJK SC"/>
        <family val="2"/>
      </rPr>
      <t xml:space="preserve">硬期限更早时，在</t>
    </r>
    <r>
      <rPr>
        <sz val="10"/>
        <color rgb="FF262626"/>
        <rFont val="Microsoft YaHei"/>
        <family val="0"/>
        <charset val="1"/>
      </rPr>
      <t xml:space="preserve">E</t>
    </r>
    <r>
      <rPr>
        <sz val="10"/>
        <color rgb="FF262626"/>
        <rFont val="Noto Sans CJK SC"/>
        <family val="2"/>
      </rPr>
      <t xml:space="preserve">列用约定天数覆盖公式（当日可填</t>
    </r>
    <r>
      <rPr>
        <sz val="10"/>
        <color rgb="FF262626"/>
        <rFont val="Microsoft YaHei"/>
        <family val="0"/>
        <charset val="1"/>
      </rPr>
      <t xml:space="preserve">0</t>
    </r>
    <r>
      <rPr>
        <sz val="10"/>
        <color rgb="FF262626"/>
        <rFont val="Noto Sans CJK SC"/>
        <family val="2"/>
      </rPr>
      <t xml:space="preserve">），在</t>
    </r>
    <r>
      <rPr>
        <sz val="10"/>
        <color rgb="FF262626"/>
        <rFont val="Microsoft YaHei"/>
        <family val="0"/>
        <charset val="1"/>
      </rPr>
      <t xml:space="preserve">L</t>
    </r>
    <r>
      <rPr>
        <sz val="10"/>
        <color rgb="FF262626"/>
        <rFont val="Noto Sans CJK SC"/>
        <family val="2"/>
      </rPr>
      <t xml:space="preserve">列记录期限依据。</t>
    </r>
    <r>
      <rPr>
        <sz val="10"/>
        <color rgb="FF262626"/>
        <rFont val="Microsoft YaHei"/>
        <family val="0"/>
        <charset val="1"/>
      </rPr>
      <t xml:space="preserve">S1</t>
    </r>
    <r>
      <rPr>
        <sz val="10"/>
        <color rgb="FF262626"/>
        <rFont val="Noto Sans CJK SC"/>
        <family val="2"/>
      </rPr>
      <t xml:space="preserve">不是自动获得两天宽限；接收与完成日须为真实日期。</t>
    </r>
  </si>
  <si>
    <r>
      <rPr>
        <sz val="10"/>
        <color rgb="FF262626"/>
        <rFont val="Microsoft YaHei"/>
        <family val="0"/>
        <charset val="1"/>
      </rPr>
      <t xml:space="preserve">4. </t>
    </r>
    <r>
      <rPr>
        <sz val="10"/>
        <color rgb="FF262626"/>
        <rFont val="Noto Sans CJK SC"/>
        <family val="2"/>
      </rPr>
      <t xml:space="preserve">每月末看“指标汇总”：先看登记数与完结数，再看按时率、逾期天数；不要只看平均用时。</t>
    </r>
  </si>
  <si>
    <r>
      <rPr>
        <sz val="10"/>
        <color rgb="FF262626"/>
        <rFont val="Microsoft YaHei"/>
        <family val="0"/>
        <charset val="1"/>
      </rPr>
      <t xml:space="preserve">5. </t>
    </r>
    <r>
      <rPr>
        <sz val="10"/>
        <color rgb="FF262626"/>
        <rFont val="Noto Sans CJK SC"/>
        <family val="2"/>
      </rPr>
      <t xml:space="preserve">季度复盘时按类型看结构，判断是某类事项积压、某档位承诺过紧，还是信息不完整导致返工。</t>
    </r>
  </si>
  <si>
    <t xml:space="preserve">四、公式与校验</t>
  </si>
  <si>
    <r>
      <rPr>
        <sz val="10"/>
        <color rgb="FF262626"/>
        <rFont val="Noto Sans CJK SC"/>
        <family val="2"/>
      </rPr>
      <t xml:space="preserve">浅绿格为公式。每张登记表预置</t>
    </r>
    <r>
      <rPr>
        <sz val="10"/>
        <color rgb="FF262626"/>
        <rFont val="Microsoft YaHei"/>
        <family val="0"/>
        <charset val="1"/>
      </rPr>
      <t xml:space="preserve">20</t>
    </r>
    <r>
      <rPr>
        <sz val="10"/>
        <color rgb="FF262626"/>
        <rFont val="Noto Sans CJK SC"/>
        <family val="2"/>
      </rPr>
      <t xml:space="preserve">行（第</t>
    </r>
    <r>
      <rPr>
        <sz val="10"/>
        <color rgb="FF262626"/>
        <rFont val="Microsoft YaHei"/>
        <family val="0"/>
        <charset val="1"/>
      </rPr>
      <t xml:space="preserve">5—24</t>
    </r>
    <r>
      <rPr>
        <sz val="10"/>
        <color rgb="FF262626"/>
        <rFont val="Noto Sans CJK SC"/>
        <family val="2"/>
      </rPr>
      <t xml:space="preserve">行），汇总仅覆盖此范围。超出须同时扩展登记公式、验证、筛选及两张汇总的全部引用范围，并核对登记数。不要只在第</t>
    </r>
    <r>
      <rPr>
        <sz val="10"/>
        <color rgb="FF262626"/>
        <rFont val="Microsoft YaHei"/>
        <family val="0"/>
        <charset val="1"/>
      </rPr>
      <t xml:space="preserve">25</t>
    </r>
    <r>
      <rPr>
        <sz val="10"/>
        <color rgb="FF262626"/>
        <rFont val="Noto Sans CJK SC"/>
        <family val="2"/>
      </rPr>
      <t xml:space="preserve">行粘贴数据。</t>
    </r>
  </si>
  <si>
    <r>
      <rPr>
        <sz val="10"/>
        <color rgb="FF262626"/>
        <rFont val="Noto Sans CJK SC"/>
        <family val="2"/>
      </rPr>
      <t xml:space="preserve">示例校验值（虚构示例与示例汇总）：登记 </t>
    </r>
    <r>
      <rPr>
        <sz val="10"/>
        <color rgb="FF262626"/>
        <rFont val="Microsoft YaHei"/>
        <family val="0"/>
        <charset val="1"/>
      </rPr>
      <t xml:space="preserve">8 </t>
    </r>
    <r>
      <rPr>
        <sz val="10"/>
        <color rgb="FF262626"/>
        <rFont val="Noto Sans CJK SC"/>
        <family val="2"/>
      </rPr>
      <t xml:space="preserve">件；已完结 </t>
    </r>
    <r>
      <rPr>
        <sz val="10"/>
        <color rgb="FF262626"/>
        <rFont val="Microsoft YaHei"/>
        <family val="0"/>
        <charset val="1"/>
      </rPr>
      <t xml:space="preserve">6 </t>
    </r>
    <r>
      <rPr>
        <sz val="10"/>
        <color rgb="FF262626"/>
        <rFont val="Noto Sans CJK SC"/>
        <family val="2"/>
      </rPr>
      <t xml:space="preserve">件；按时 </t>
    </r>
    <r>
      <rPr>
        <sz val="10"/>
        <color rgb="FF262626"/>
        <rFont val="Microsoft YaHei"/>
        <family val="0"/>
        <charset val="1"/>
      </rPr>
      <t xml:space="preserve">5 </t>
    </r>
    <r>
      <rPr>
        <sz val="10"/>
        <color rgb="FF262626"/>
        <rFont val="Noto Sans CJK SC"/>
        <family val="2"/>
      </rPr>
      <t xml:space="preserve">件；按时率 </t>
    </r>
    <r>
      <rPr>
        <sz val="10"/>
        <color rgb="FF262626"/>
        <rFont val="Microsoft YaHei"/>
        <family val="0"/>
        <charset val="1"/>
      </rPr>
      <t xml:space="preserve">83.3%</t>
    </r>
    <r>
      <rPr>
        <sz val="10"/>
        <color rgb="FF262626"/>
        <rFont val="Noto Sans CJK SC"/>
        <family val="2"/>
      </rPr>
      <t xml:space="preserve">；平均实际用时 </t>
    </r>
    <r>
      <rPr>
        <sz val="10"/>
        <color rgb="FF262626"/>
        <rFont val="Microsoft YaHei"/>
        <family val="0"/>
        <charset val="1"/>
      </rPr>
      <t xml:space="preserve">4.00 </t>
    </r>
    <r>
      <rPr>
        <sz val="10"/>
        <color rgb="FF262626"/>
        <rFont val="Noto Sans CJK SC"/>
        <family val="2"/>
      </rPr>
      <t xml:space="preserve">天；最大逾期 </t>
    </r>
    <r>
      <rPr>
        <sz val="10"/>
        <color rgb="FF262626"/>
        <rFont val="Microsoft YaHei"/>
        <family val="0"/>
        <charset val="1"/>
      </rPr>
      <t xml:space="preserve">2 </t>
    </r>
    <r>
      <rPr>
        <sz val="10"/>
        <color rgb="FF262626"/>
        <rFont val="Noto Sans CJK SC"/>
        <family val="2"/>
      </rPr>
      <t xml:space="preserve">天。分类：合同审查 </t>
    </r>
    <r>
      <rPr>
        <sz val="10"/>
        <color rgb="FF262626"/>
        <rFont val="Microsoft YaHei"/>
        <family val="0"/>
        <charset val="1"/>
      </rPr>
      <t xml:space="preserve">3 </t>
    </r>
    <r>
      <rPr>
        <sz val="10"/>
        <color rgb="FF262626"/>
        <rFont val="Noto Sans CJK SC"/>
        <family val="2"/>
      </rPr>
      <t xml:space="preserve">件全部按时；合规咨询 </t>
    </r>
    <r>
      <rPr>
        <sz val="10"/>
        <color rgb="FF262626"/>
        <rFont val="Microsoft YaHei"/>
        <family val="0"/>
        <charset val="1"/>
      </rPr>
      <t xml:space="preserve">2 </t>
    </r>
    <r>
      <rPr>
        <sz val="10"/>
        <color rgb="FF262626"/>
        <rFont val="Noto Sans CJK SC"/>
        <family val="2"/>
      </rPr>
      <t xml:space="preserve">件、已完结 </t>
    </r>
    <r>
      <rPr>
        <sz val="10"/>
        <color rgb="FF262626"/>
        <rFont val="Microsoft YaHei"/>
        <family val="0"/>
        <charset val="1"/>
      </rPr>
      <t xml:space="preserve">1 </t>
    </r>
    <r>
      <rPr>
        <sz val="10"/>
        <color rgb="FF262626"/>
        <rFont val="Noto Sans CJK SC"/>
        <family val="2"/>
      </rPr>
      <t xml:space="preserve">件、按时 </t>
    </r>
    <r>
      <rPr>
        <sz val="10"/>
        <color rgb="FF262626"/>
        <rFont val="Microsoft YaHei"/>
        <family val="0"/>
        <charset val="1"/>
      </rPr>
      <t xml:space="preserve">0 </t>
    </r>
    <r>
      <rPr>
        <sz val="10"/>
        <color rgb="FF262626"/>
        <rFont val="Noto Sans CJK SC"/>
        <family val="2"/>
      </rPr>
      <t xml:space="preserve">件；争议支持 </t>
    </r>
    <r>
      <rPr>
        <sz val="10"/>
        <color rgb="FF262626"/>
        <rFont val="Microsoft YaHei"/>
        <family val="0"/>
        <charset val="1"/>
      </rPr>
      <t xml:space="preserve">1 </t>
    </r>
    <r>
      <rPr>
        <sz val="10"/>
        <color rgb="FF262626"/>
        <rFont val="Noto Sans CJK SC"/>
        <family val="2"/>
      </rPr>
      <t xml:space="preserve">件按时；日常咨询 </t>
    </r>
    <r>
      <rPr>
        <sz val="10"/>
        <color rgb="FF262626"/>
        <rFont val="Microsoft YaHei"/>
        <family val="0"/>
        <charset val="1"/>
      </rPr>
      <t xml:space="preserve">2 </t>
    </r>
    <r>
      <rPr>
        <sz val="10"/>
        <color rgb="FF262626"/>
        <rFont val="Noto Sans CJK SC"/>
        <family val="2"/>
      </rPr>
      <t xml:space="preserve">件、已完结 </t>
    </r>
    <r>
      <rPr>
        <sz val="10"/>
        <color rgb="FF262626"/>
        <rFont val="Microsoft YaHei"/>
        <family val="0"/>
        <charset val="1"/>
      </rPr>
      <t xml:space="preserve">1 </t>
    </r>
    <r>
      <rPr>
        <sz val="10"/>
        <color rgb="FF262626"/>
        <rFont val="Noto Sans CJK SC"/>
        <family val="2"/>
      </rPr>
      <t xml:space="preserve">件、按时 </t>
    </r>
    <r>
      <rPr>
        <sz val="10"/>
        <color rgb="FF262626"/>
        <rFont val="Microsoft YaHei"/>
        <family val="0"/>
        <charset val="1"/>
      </rPr>
      <t xml:space="preserve">1 </t>
    </r>
    <r>
      <rPr>
        <sz val="10"/>
        <color rgb="FF262626"/>
        <rFont val="Noto Sans CJK SC"/>
        <family val="2"/>
      </rPr>
      <t xml:space="preserve">件。打开文件后应能看到这些结果；如未显示，按 </t>
    </r>
    <r>
      <rPr>
        <sz val="10"/>
        <color rgb="FF262626"/>
        <rFont val="Microsoft YaHei"/>
        <family val="0"/>
        <charset val="1"/>
      </rPr>
      <t xml:space="preserve">F9 </t>
    </r>
    <r>
      <rPr>
        <sz val="10"/>
        <color rgb="FF262626"/>
        <rFont val="Noto Sans CJK SC"/>
        <family val="2"/>
      </rPr>
      <t xml:space="preserve">重算。 未完结逾期</t>
    </r>
    <r>
      <rPr>
        <sz val="10"/>
        <color rgb="FF262626"/>
        <rFont val="Microsoft YaHei"/>
        <family val="0"/>
        <charset val="1"/>
      </rPr>
      <t xml:space="preserve">1</t>
    </r>
    <r>
      <rPr>
        <sz val="10"/>
        <color rgb="FF262626"/>
        <rFont val="Noto Sans CJK SC"/>
        <family val="2"/>
      </rPr>
      <t xml:space="preserve">件（</t>
    </r>
    <r>
      <rPr>
        <sz val="10"/>
        <color rgb="FF262626"/>
        <rFont val="Microsoft YaHei"/>
        <family val="0"/>
        <charset val="1"/>
      </rPr>
      <t xml:space="preserve">6</t>
    </r>
    <r>
      <rPr>
        <sz val="10"/>
        <color rgb="FF262626"/>
        <rFont val="Noto Sans CJK SC"/>
        <family val="2"/>
      </rPr>
      <t xml:space="preserve">天）。</t>
    </r>
  </si>
  <si>
    <t xml:space="preserve">五、边界</t>
  </si>
  <si>
    <r>
      <rPr>
        <sz val="10"/>
        <color rgb="FF262626"/>
        <rFont val="Noto Sans CJK SC"/>
        <family val="2"/>
      </rPr>
      <t xml:space="preserve">本表只记录“事项级”响应，不衡量法律判断质量、商业贡献或复杂程度。件数多不等于价值高，按时也不等于意见正确；质量复核应另设抽查</t>
    </r>
    <r>
      <rPr>
        <sz val="10"/>
        <color rgb="FF262626"/>
        <rFont val="Microsoft YaHei"/>
        <family val="0"/>
        <charset val="1"/>
      </rPr>
      <t xml:space="preserve">/</t>
    </r>
    <r>
      <rPr>
        <sz val="10"/>
        <color rgb="FF262626"/>
        <rFont val="Noto Sans CJK SC"/>
        <family val="2"/>
      </rPr>
      <t xml:space="preserve">复盘记录。登记内容可能含客户名称、员工信息或争议细节，共享前应脱敏，不要在公开渠道或未授权群组传阅。指标用于改进流程，不应用于未经说明的个人排名或惩罚。</t>
    </r>
  </si>
  <si>
    <t xml:space="preserve">六、版本</t>
  </si>
  <si>
    <t xml:space="preserve">版本</t>
  </si>
  <si>
    <r>
      <rPr>
        <sz val="10"/>
        <color rgb="FF262626"/>
        <rFont val="Microsoft YaHei"/>
        <family val="0"/>
        <charset val="1"/>
      </rPr>
      <t xml:space="preserve">v0.1</t>
    </r>
    <r>
      <rPr>
        <sz val="10"/>
        <color rgb="FF262626"/>
        <rFont val="Noto Sans CJK SC"/>
        <family val="2"/>
      </rPr>
      <t xml:space="preserve">（</t>
    </r>
    <r>
      <rPr>
        <sz val="10"/>
        <color rgb="FF262626"/>
        <rFont val="Microsoft YaHei"/>
        <family val="0"/>
        <charset val="1"/>
      </rPr>
      <t xml:space="preserve">2026-10-29</t>
    </r>
    <r>
      <rPr>
        <sz val="10"/>
        <color rgb="FF262626"/>
        <rFont val="Noto Sans CJK SC"/>
        <family val="2"/>
      </rPr>
      <t xml:space="preserve">）</t>
    </r>
  </si>
  <si>
    <t xml:space="preserve">变更</t>
  </si>
  <si>
    <r>
      <rPr>
        <sz val="10"/>
        <color rgb="FF262626"/>
        <rFont val="Noto Sans CJK SC"/>
        <family val="2"/>
      </rPr>
      <t xml:space="preserve">首版：事项登记、档位表、总体</t>
    </r>
    <r>
      <rPr>
        <sz val="10"/>
        <color rgb="FF262626"/>
        <rFont val="Microsoft YaHei"/>
        <family val="0"/>
        <charset val="1"/>
      </rPr>
      <t xml:space="preserve">/</t>
    </r>
    <r>
      <rPr>
        <sz val="10"/>
        <color rgb="FF262626"/>
        <rFont val="Noto Sans CJK SC"/>
        <family val="2"/>
      </rPr>
      <t xml:space="preserve">分类指标、虚构示例与公式校验值</t>
    </r>
  </si>
  <si>
    <t xml:space="preserve">响应档位表（示例）</t>
  </si>
  <si>
    <t xml:space="preserve">承诺自然日为示例管理口径；可按本司历史数据和合同约定调整</t>
  </si>
  <si>
    <r>
      <rPr>
        <sz val="10"/>
        <color rgb="FF262626"/>
        <rFont val="Noto Sans CJK SC"/>
        <family val="2"/>
      </rPr>
      <t xml:space="preserve">档位是内部完成期限示例。</t>
    </r>
    <r>
      <rPr>
        <sz val="10"/>
        <color rgb="FF262626"/>
        <rFont val="Microsoft YaHei"/>
        <family val="0"/>
        <charset val="1"/>
      </rPr>
      <t xml:space="preserve">S1</t>
    </r>
    <r>
      <rPr>
        <sz val="10"/>
        <color rgb="FF262626"/>
        <rFont val="Noto Sans CJK SC"/>
        <family val="2"/>
      </rPr>
      <t xml:space="preserve">须记录硬期限来源；若期限早于接收日</t>
    </r>
    <r>
      <rPr>
        <sz val="10"/>
        <color rgb="FF262626"/>
        <rFont val="Microsoft YaHei"/>
        <family val="0"/>
        <charset val="1"/>
      </rPr>
      <t xml:space="preserve">+2</t>
    </r>
    <r>
      <rPr>
        <sz val="10"/>
        <color rgb="FF262626"/>
        <rFont val="Noto Sans CJK SC"/>
        <family val="2"/>
      </rPr>
      <t xml:space="preserve">天，应覆盖登记表</t>
    </r>
    <r>
      <rPr>
        <sz val="10"/>
        <color rgb="FF262626"/>
        <rFont val="Microsoft YaHei"/>
        <family val="0"/>
        <charset val="1"/>
      </rPr>
      <t xml:space="preserve">E</t>
    </r>
    <r>
      <rPr>
        <sz val="10"/>
        <color rgb="FF262626"/>
        <rFont val="Noto Sans CJK SC"/>
        <family val="2"/>
      </rPr>
      <t xml:space="preserve">列并留痕。硬期限优先，不因档位、缺预算或审批未完成而顺延。</t>
    </r>
  </si>
  <si>
    <t xml:space="preserve">档位</t>
  </si>
  <si>
    <t xml:space="preserve">承诺自然日</t>
  </si>
  <si>
    <t xml:space="preserve">适用情形（示例）</t>
  </si>
  <si>
    <t xml:space="preserve">最低输出</t>
  </si>
  <si>
    <t xml:space="preserve">S1</t>
  </si>
  <si>
    <t xml:space="preserve">诉讼时效、监管回复、重大交易交割、临时禁令等有硬期限的事项</t>
  </si>
  <si>
    <r>
      <rPr>
        <sz val="10"/>
        <color rgb="FF262626"/>
        <rFont val="Noto Sans CJK SC"/>
        <family val="2"/>
      </rPr>
      <t xml:space="preserve">当日书面确认 </t>
    </r>
    <r>
      <rPr>
        <sz val="10"/>
        <color rgb="FF262626"/>
        <rFont val="Microsoft YaHei"/>
        <family val="0"/>
        <charset val="1"/>
      </rPr>
      <t xml:space="preserve">+ </t>
    </r>
    <r>
      <rPr>
        <sz val="10"/>
        <color rgb="FF262626"/>
        <rFont val="Noto Sans CJK SC"/>
        <family val="2"/>
      </rPr>
      <t xml:space="preserve">排期；不能只口头答应</t>
    </r>
  </si>
  <si>
    <t xml:space="preserve">S2</t>
  </si>
  <si>
    <t xml:space="preserve">常规合同、政策咨询、一般合规审查</t>
  </si>
  <si>
    <r>
      <rPr>
        <sz val="10"/>
        <color rgb="FF262626"/>
        <rFont val="Noto Sans CJK SC"/>
        <family val="2"/>
      </rPr>
      <t xml:space="preserve">书面审查意见</t>
    </r>
    <r>
      <rPr>
        <sz val="10"/>
        <color rgb="FF262626"/>
        <rFont val="Microsoft YaHei"/>
        <family val="0"/>
        <charset val="1"/>
      </rPr>
      <t xml:space="preserve">/</t>
    </r>
    <r>
      <rPr>
        <sz val="10"/>
        <color rgb="FF262626"/>
        <rFont val="Noto Sans CJK SC"/>
        <family val="2"/>
      </rPr>
      <t xml:space="preserve">修改稿</t>
    </r>
  </si>
  <si>
    <t xml:space="preserve">S3</t>
  </si>
  <si>
    <t xml:space="preserve">模板优化、培训材料、非紧急调研</t>
  </si>
  <si>
    <t xml:space="preserve">排期交付；先确认优先级</t>
  </si>
  <si>
    <t xml:space="preserve">使用提示：如果某档位连续多个月大面积逾期，先检查承诺是否过紧、信息是否不完整、是否有事项没有主责人；不要用“加班”掩盖流程问题。调整档位应留版本记录，并同步告知业务方。</t>
  </si>
  <si>
    <t xml:space="preserve">事项登记（空白模板）</t>
  </si>
  <si>
    <r>
      <rPr>
        <sz val="9"/>
        <color rgb="FF595959"/>
        <rFont val="Noto Sans CJK SC"/>
        <family val="2"/>
      </rPr>
      <t xml:space="preserve">每行一件事项；黄色为输入，浅绿为公式；未完成事项只填到接收日期</t>
    </r>
    <r>
      <rPr>
        <sz val="9"/>
        <color rgb="FF595959"/>
        <rFont val="Microsoft YaHei"/>
        <family val="0"/>
        <charset val="1"/>
      </rPr>
      <t xml:space="preserve">/</t>
    </r>
    <r>
      <rPr>
        <sz val="9"/>
        <color rgb="FF595959"/>
        <rFont val="Noto Sans CJK SC"/>
        <family val="2"/>
      </rPr>
      <t xml:space="preserve">档位</t>
    </r>
  </si>
  <si>
    <r>
      <rPr>
        <sz val="9"/>
        <color rgb="FF595959"/>
        <rFont val="Noto Sans CJK SC"/>
        <family val="2"/>
      </rPr>
      <t xml:space="preserve">黄格为输入；</t>
    </r>
    <r>
      <rPr>
        <sz val="9"/>
        <color rgb="FF595959"/>
        <rFont val="Microsoft YaHei"/>
        <family val="0"/>
        <charset val="1"/>
      </rPr>
      <t xml:space="preserve">E</t>
    </r>
    <r>
      <rPr>
        <sz val="9"/>
        <color rgb="FF595959"/>
        <rFont val="Noto Sans CJK SC"/>
        <family val="2"/>
      </rPr>
      <t xml:space="preserve">列仅在期限另行约定时覆盖。</t>
    </r>
    <r>
      <rPr>
        <sz val="9"/>
        <color rgb="FF595959"/>
        <rFont val="Microsoft YaHei"/>
        <family val="0"/>
        <charset val="1"/>
      </rPr>
      <t xml:space="preserve">P</t>
    </r>
    <r>
      <rPr>
        <sz val="9"/>
        <color rgb="FF595959"/>
        <rFont val="Noto Sans CJK SC"/>
        <family val="2"/>
      </rPr>
      <t xml:space="preserve">列先检查异常；汇总仅覆盖第</t>
    </r>
    <r>
      <rPr>
        <sz val="9"/>
        <color rgb="FF595959"/>
        <rFont val="Microsoft YaHei"/>
        <family val="0"/>
        <charset val="1"/>
      </rPr>
      <t xml:space="preserve">5—24</t>
    </r>
    <r>
      <rPr>
        <sz val="9"/>
        <color rgb="FF595959"/>
        <rFont val="Noto Sans CJK SC"/>
        <family val="2"/>
      </rPr>
      <t xml:space="preserve">行，扩容须同步全部范围。</t>
    </r>
  </si>
  <si>
    <t xml:space="preserve">编号</t>
  </si>
  <si>
    <t xml:space="preserve">事项类型</t>
  </si>
  <si>
    <t xml:space="preserve">接收日期</t>
  </si>
  <si>
    <t xml:space="preserve">承诺档位</t>
  </si>
  <si>
    <t xml:space="preserve">应完成日</t>
  </si>
  <si>
    <t xml:space="preserve">完成日期</t>
  </si>
  <si>
    <t xml:space="preserve">实际用时（天）</t>
  </si>
  <si>
    <t xml:space="preserve">是否按时</t>
  </si>
  <si>
    <t xml:space="preserve">逾期天数</t>
  </si>
  <si>
    <t xml:space="preserve">主责人</t>
  </si>
  <si>
    <t xml:space="preserve">备注</t>
  </si>
  <si>
    <t xml:space="preserve">返工次数</t>
  </si>
  <si>
    <t xml:space="preserve">升级次数</t>
  </si>
  <si>
    <t xml:space="preserve">未完结逾期天数</t>
  </si>
  <si>
    <t xml:space="preserve">数据检查</t>
  </si>
  <si>
    <t xml:space="preserve">指标汇总（空白模板）</t>
  </si>
  <si>
    <t xml:space="preserve">基于“事项登记”自动计算；先有登记，再看指标</t>
  </si>
  <si>
    <t xml:space="preserve">一、总体指标</t>
  </si>
  <si>
    <t xml:space="preserve">指标</t>
  </si>
  <si>
    <t xml:space="preserve">数值</t>
  </si>
  <si>
    <t xml:space="preserve">口径</t>
  </si>
  <si>
    <t xml:space="preserve">登记总数</t>
  </si>
  <si>
    <r>
      <rPr>
        <sz val="10"/>
        <color rgb="FF262626"/>
        <rFont val="Noto Sans CJK SC"/>
        <family val="2"/>
      </rPr>
      <t xml:space="preserve">截至统计日、必填完整且无重复</t>
    </r>
    <r>
      <rPr>
        <sz val="10"/>
        <color rgb="FF262626"/>
        <rFont val="Microsoft YaHei"/>
        <family val="0"/>
        <charset val="1"/>
      </rPr>
      <t xml:space="preserve">/</t>
    </r>
    <r>
      <rPr>
        <sz val="10"/>
        <color rgb="FF262626"/>
        <rFont val="Noto Sans CJK SC"/>
        <family val="2"/>
      </rPr>
      <t xml:space="preserve">日期异常的登记；异常须先修复</t>
    </r>
  </si>
  <si>
    <t xml:space="preserve">已完结数</t>
  </si>
  <si>
    <t xml:space="preserve">有效且完成日≤统计截止日</t>
  </si>
  <si>
    <t xml:space="preserve">按时完成数</t>
  </si>
  <si>
    <t xml:space="preserve">完成日期≤应完成日</t>
  </si>
  <si>
    <t xml:space="preserve">已完结逾期数</t>
  </si>
  <si>
    <r>
      <rPr>
        <sz val="10"/>
        <color rgb="FF262626"/>
        <rFont val="Noto Sans CJK SC"/>
        <family val="2"/>
      </rPr>
      <t xml:space="preserve">完成日期</t>
    </r>
    <r>
      <rPr>
        <sz val="10"/>
        <color rgb="FF262626"/>
        <rFont val="Microsoft YaHei"/>
        <family val="0"/>
        <charset val="1"/>
      </rPr>
      <t xml:space="preserve">&gt;</t>
    </r>
    <r>
      <rPr>
        <sz val="10"/>
        <color rgb="FF262626"/>
        <rFont val="Noto Sans CJK SC"/>
        <family val="2"/>
      </rPr>
      <t xml:space="preserve">应完成日</t>
    </r>
  </si>
  <si>
    <t xml:space="preserve">按时率</t>
  </si>
  <si>
    <r>
      <rPr>
        <sz val="10"/>
        <color rgb="FF262626"/>
        <rFont val="Noto Sans CJK SC"/>
        <family val="2"/>
      </rPr>
      <t xml:space="preserve">按时完成数</t>
    </r>
    <r>
      <rPr>
        <sz val="10"/>
        <color rgb="FF262626"/>
        <rFont val="Microsoft YaHei"/>
        <family val="0"/>
        <charset val="1"/>
      </rPr>
      <t xml:space="preserve">/</t>
    </r>
    <r>
      <rPr>
        <sz val="10"/>
        <color rgb="FF262626"/>
        <rFont val="Noto Sans CJK SC"/>
        <family val="2"/>
      </rPr>
      <t xml:space="preserve">已完结数</t>
    </r>
  </si>
  <si>
    <t xml:space="preserve">平均实际用时</t>
  </si>
  <si>
    <r>
      <rPr>
        <sz val="10"/>
        <color rgb="FF262626"/>
        <rFont val="Noto Sans CJK SC"/>
        <family val="2"/>
      </rPr>
      <t xml:space="preserve">已完结事项实际用时合计</t>
    </r>
    <r>
      <rPr>
        <sz val="10"/>
        <color rgb="FF262626"/>
        <rFont val="Microsoft YaHei"/>
        <family val="0"/>
        <charset val="1"/>
      </rPr>
      <t xml:space="preserve">/</t>
    </r>
    <r>
      <rPr>
        <sz val="10"/>
        <color rgb="FF262626"/>
        <rFont val="Noto Sans CJK SC"/>
        <family val="2"/>
      </rPr>
      <t xml:space="preserve">已完结数（天）</t>
    </r>
  </si>
  <si>
    <t xml:space="preserve">最大逾期天数</t>
  </si>
  <si>
    <t xml:space="preserve">已完结事项中的最大逾期天数</t>
  </si>
  <si>
    <t xml:space="preserve">由“使用说明”的基准日引用；修改基准日后此处同步</t>
  </si>
  <si>
    <t xml:space="preserve">未完结逾期数</t>
  </si>
  <si>
    <t xml:space="preserve">另列积压，不纳入已完结按时率分母</t>
  </si>
  <si>
    <t xml:space="preserve">二、按事项类型</t>
  </si>
  <si>
    <t xml:space="preserve">登记数</t>
  </si>
  <si>
    <t xml:space="preserve">已完结</t>
  </si>
  <si>
    <t xml:space="preserve">按时数</t>
  </si>
  <si>
    <t xml:space="preserve">平均用时（天）</t>
  </si>
  <si>
    <t xml:space="preserve">合同审查</t>
  </si>
  <si>
    <t xml:space="preserve">合规咨询</t>
  </si>
  <si>
    <t xml:space="preserve">争议支持</t>
  </si>
  <si>
    <t xml:space="preserve">日常咨询</t>
  </si>
  <si>
    <t xml:space="preserve">其他</t>
  </si>
  <si>
    <t xml:space="preserve">合计</t>
  </si>
  <si>
    <t xml:space="preserve">读表提示：先看“已完结”与“按时”，再看类型结构。登记数高但完结数低，说明入口拥堵；某类型按时率低，可能是承诺过紧、信息不全或没有主责人。平均用时会被极端值拉动，应与逾期天数一起看。</t>
  </si>
  <si>
    <t xml:space="preserve">事项登记（虚构示例）</t>
  </si>
  <si>
    <r>
      <rPr>
        <sz val="9"/>
        <color rgb="FF595959"/>
        <rFont val="Noto Sans CJK SC"/>
        <family val="2"/>
      </rPr>
      <t xml:space="preserve">澄棂科技（虚构）｜</t>
    </r>
    <r>
      <rPr>
        <sz val="9"/>
        <color rgb="FF595959"/>
        <rFont val="Microsoft YaHei"/>
        <family val="0"/>
        <charset val="1"/>
      </rPr>
      <t xml:space="preserve">2026 </t>
    </r>
    <r>
      <rPr>
        <sz val="9"/>
        <color rgb="FF595959"/>
        <rFont val="Noto Sans CJK SC"/>
        <family val="2"/>
      </rPr>
      <t xml:space="preserve">年 </t>
    </r>
    <r>
      <rPr>
        <sz val="9"/>
        <color rgb="FF595959"/>
        <rFont val="Microsoft YaHei"/>
        <family val="0"/>
        <charset val="1"/>
      </rPr>
      <t xml:space="preserve">10 </t>
    </r>
    <r>
      <rPr>
        <sz val="9"/>
        <color rgb="FF595959"/>
        <rFont val="Noto Sans CJK SC"/>
        <family val="2"/>
      </rPr>
      <t xml:space="preserve">月｜所有事项、日期和备注均为模拟示例</t>
    </r>
  </si>
  <si>
    <t xml:space="preserve">WL-001</t>
  </si>
  <si>
    <r>
      <rPr>
        <sz val="10"/>
        <color rgb="FF262626"/>
        <rFont val="Noto Sans CJK SC"/>
        <family val="2"/>
      </rPr>
      <t xml:space="preserve">角色</t>
    </r>
    <r>
      <rPr>
        <sz val="10"/>
        <color rgb="FF262626"/>
        <rFont val="Microsoft YaHei"/>
        <family val="0"/>
        <charset val="1"/>
      </rPr>
      <t xml:space="preserve">B</t>
    </r>
  </si>
  <si>
    <t xml:space="preserve">模板更新</t>
  </si>
  <si>
    <t xml:space="preserve">WL-002</t>
  </si>
  <si>
    <t xml:space="preserve">客户续约</t>
  </si>
  <si>
    <t xml:space="preserve">WL-003</t>
  </si>
  <si>
    <r>
      <rPr>
        <sz val="10"/>
        <color rgb="FF262626"/>
        <rFont val="Noto Sans CJK SC"/>
        <family val="2"/>
      </rPr>
      <t xml:space="preserve">角色</t>
    </r>
    <r>
      <rPr>
        <sz val="10"/>
        <color rgb="FF262626"/>
        <rFont val="Microsoft YaHei"/>
        <family val="0"/>
        <charset val="1"/>
      </rPr>
      <t xml:space="preserve">A</t>
    </r>
  </si>
  <si>
    <r>
      <rPr>
        <sz val="11"/>
        <color theme="1"/>
        <rFont val="Noto Sans CJK SC"/>
        <family val="2"/>
      </rPr>
      <t xml:space="preserve">逾期 </t>
    </r>
    <r>
      <rPr>
        <sz val="11"/>
        <color theme="1"/>
        <rFont val="Calibri"/>
        <family val="2"/>
        <charset val="1"/>
      </rPr>
      <t xml:space="preserve">2 </t>
    </r>
    <r>
      <rPr>
        <sz val="11"/>
        <color theme="1"/>
        <rFont val="Noto Sans CJK SC"/>
        <family val="2"/>
      </rPr>
      <t xml:space="preserve">天</t>
    </r>
  </si>
  <si>
    <t xml:space="preserve">WL-004</t>
  </si>
  <si>
    <r>
      <rPr>
        <sz val="10"/>
        <color rgb="FF262626"/>
        <rFont val="Noto Sans CJK SC"/>
        <family val="2"/>
      </rPr>
      <t xml:space="preserve">角色</t>
    </r>
    <r>
      <rPr>
        <sz val="10"/>
        <color rgb="FF262626"/>
        <rFont val="Microsoft YaHei"/>
        <family val="0"/>
        <charset val="1"/>
      </rPr>
      <t xml:space="preserve">C</t>
    </r>
  </si>
  <si>
    <t xml:space="preserve">证据保全</t>
  </si>
  <si>
    <t xml:space="preserve">WL-005</t>
  </si>
  <si>
    <t xml:space="preserve">制度咨询</t>
  </si>
  <si>
    <t xml:space="preserve">WL-006</t>
  </si>
  <si>
    <t xml:space="preserve">进行中</t>
  </si>
  <si>
    <t xml:space="preserve">WL-007</t>
  </si>
  <si>
    <t xml:space="preserve">责任上限</t>
  </si>
  <si>
    <t xml:space="preserve">WL-008</t>
  </si>
  <si>
    <t xml:space="preserve">下月排期</t>
  </si>
  <si>
    <t xml:space="preserve">指标汇总（虚构示例）</t>
  </si>
  <si>
    <t xml:space="preserve">基于“虚构示例”数据自动计算｜所有数字均为模拟示例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</si>
</sst>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yyyy\-mm\-dd"/>
    <numFmt numFmtId="166" formatCode="0"/>
    <numFmt numFmtId="167" formatCode="0.00"/>
    <numFmt numFmtId="168" formatCode="0.0%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Noto Sans CJK SC"/>
      <family val="2"/>
    </font>
    <font>
      <b val="true"/>
      <sz val="16"/>
      <color rgb="FFFFFFFF"/>
      <name val="Microsoft YaHei"/>
      <family val="0"/>
      <charset val="1"/>
    </font>
    <font>
      <sz val="9"/>
      <color rgb="FF595959"/>
      <name val="Noto Sans CJK SC"/>
      <family val="2"/>
    </font>
    <font>
      <sz val="9"/>
      <color rgb="FF595959"/>
      <name val="Microsoft YaHei"/>
      <family val="0"/>
      <charset val="1"/>
    </font>
    <font>
      <b val="true"/>
      <sz val="11"/>
      <color rgb="FF1F3864"/>
      <name val="Noto Sans CJK SC"/>
      <family val="2"/>
    </font>
    <font>
      <sz val="10"/>
      <color rgb="FF262626"/>
      <name val="Noto Sans CJK SC"/>
      <family val="2"/>
    </font>
    <font>
      <sz val="10"/>
      <color rgb="FF262626"/>
      <name val="Microsoft YaHei"/>
      <family val="0"/>
      <charset val="1"/>
    </font>
    <font>
      <b val="true"/>
      <sz val="10"/>
      <color rgb="FF262626"/>
      <name val="Noto Sans CJK SC"/>
      <family val="2"/>
    </font>
    <font>
      <b val="true"/>
      <sz val="10"/>
      <color rgb="FFFFFFFF"/>
      <name val="Noto Sans CJK SC"/>
      <family val="2"/>
    </font>
    <font>
      <sz val="11"/>
      <color theme="1"/>
      <name val="Noto Sans CJK SC"/>
      <family val="2"/>
    </font>
    <font>
      <b val="true"/>
      <sz val="10"/>
      <color rgb="FF262626"/>
      <name val="Microsoft YaHei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1F3864"/>
        <bgColor rgb="FF262626"/>
      </patternFill>
    </fill>
    <fill>
      <patternFill patternType="solid">
        <fgColor rgb="FFD9E2F3"/>
        <bgColor rgb="FFE2EFDA"/>
      </patternFill>
    </fill>
    <fill>
      <patternFill patternType="solid">
        <fgColor rgb="FF2E5A88"/>
        <bgColor rgb="FF595959"/>
      </patternFill>
    </fill>
    <fill>
      <patternFill patternType="solid">
        <fgColor rgb="FFFFF2CC"/>
        <bgColor rgb="FFFCE4D6"/>
      </patternFill>
    </fill>
    <fill>
      <patternFill patternType="solid">
        <fgColor rgb="FFF2F2F2"/>
        <bgColor rgb="FFE2EFDA"/>
      </patternFill>
    </fill>
    <fill>
      <patternFill patternType="solid">
        <fgColor rgb="FFE2EFDA"/>
        <bgColor rgb="FFF2F2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8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0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0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0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0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0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9">
    <dxf>
      <fill>
        <patternFill patternType="solid">
          <fgColor rgb="FF2E5A88"/>
          <bgColor rgb="FF000000"/>
        </patternFill>
      </fill>
    </dxf>
    <dxf>
      <fill>
        <patternFill patternType="solid">
          <fgColor rgb="FFFFF2CC"/>
          <bgColor rgb="FF000000"/>
        </patternFill>
      </fill>
    </dxf>
    <dxf>
      <fill>
        <patternFill patternType="solid">
          <fgColor rgb="FF262626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E2EFDA"/>
          <bgColor rgb="FF000000"/>
        </patternFill>
      </fill>
    </dxf>
    <dxf>
      <fill>
        <patternFill>
          <bgColor rgb="FFFCE4D6"/>
        </patternFill>
      </fill>
    </dxf>
    <dxf>
      <fill>
        <patternFill patternType="solid">
          <fgColor rgb="FFFCE4D6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F2F2F2"/>
      <rgbColor rgb="FF660066"/>
      <rgbColor rgb="FFFF8080"/>
      <rgbColor rgb="FF0066CC"/>
      <rgbColor rgb="FFD9E2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CE4D6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2E5A88"/>
      <rgbColor rgb="FF262626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3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26"/>
    <col collapsed="false" customWidth="true" hidden="false" outlineLevel="0" max="6" min="3" style="0" width="24"/>
  </cols>
  <sheetData>
    <row r="1" customFormat="false" ht="30" hidden="false" customHeight="true" outlineLevel="0" collapsed="false">
      <c r="A1" s="1" t="s">
        <v>0</v>
      </c>
      <c r="B1" s="1"/>
      <c r="C1" s="1"/>
      <c r="D1" s="1"/>
      <c r="E1" s="1"/>
      <c r="F1" s="1"/>
    </row>
    <row r="2" customFormat="false" ht="19.5" hidden="false" customHeight="true" outlineLevel="0" collapsed="false">
      <c r="A2" s="2" t="s">
        <v>1</v>
      </c>
      <c r="B2" s="2"/>
      <c r="C2" s="2"/>
      <c r="D2" s="2"/>
      <c r="E2" s="2"/>
      <c r="F2" s="2"/>
    </row>
    <row r="4" customFormat="false" ht="21.75" hidden="false" customHeight="true" outlineLevel="0" collapsed="false">
      <c r="A4" s="3" t="s">
        <v>2</v>
      </c>
      <c r="B4" s="3"/>
      <c r="C4" s="3"/>
      <c r="D4" s="3"/>
      <c r="E4" s="3"/>
      <c r="F4" s="3"/>
    </row>
    <row r="5" customFormat="false" ht="55.5" hidden="false" customHeight="true" outlineLevel="0" collapsed="false">
      <c r="A5" s="4" t="s">
        <v>3</v>
      </c>
      <c r="B5" s="4"/>
      <c r="C5" s="4"/>
      <c r="D5" s="4"/>
      <c r="E5" s="4"/>
      <c r="F5" s="4"/>
    </row>
    <row r="7" customFormat="false" ht="21.75" hidden="false" customHeight="true" outlineLevel="0" collapsed="false">
      <c r="A7" s="3" t="s">
        <v>4</v>
      </c>
      <c r="B7" s="3"/>
      <c r="C7" s="3"/>
      <c r="D7" s="3"/>
      <c r="E7" s="3"/>
      <c r="F7" s="3"/>
    </row>
    <row r="8" customFormat="false" ht="48" hidden="false" customHeight="true" outlineLevel="0" collapsed="false">
      <c r="A8" s="5" t="s">
        <v>5</v>
      </c>
      <c r="B8" s="5"/>
      <c r="C8" s="5"/>
      <c r="D8" s="5"/>
      <c r="E8" s="5"/>
      <c r="F8" s="5"/>
    </row>
    <row r="10" customFormat="false" ht="15" hidden="false" customHeight="false" outlineLevel="0" collapsed="false">
      <c r="A10" s="6" t="s">
        <v>6</v>
      </c>
      <c r="B10" s="7" t="n">
        <v>46326</v>
      </c>
      <c r="C10" s="7"/>
      <c r="D10" s="7"/>
      <c r="E10" s="7"/>
      <c r="F10" s="7"/>
    </row>
    <row r="11" customFormat="false" ht="15" hidden="false" customHeight="true" outlineLevel="0" collapsed="false">
      <c r="A11" s="6" t="s">
        <v>7</v>
      </c>
      <c r="B11" s="8" t="s">
        <v>8</v>
      </c>
      <c r="C11" s="8"/>
      <c r="D11" s="8"/>
      <c r="E11" s="8"/>
      <c r="F11" s="8"/>
    </row>
    <row r="12" customFormat="false" ht="15" hidden="false" customHeight="true" outlineLevel="0" collapsed="false">
      <c r="A12" s="6" t="s">
        <v>9</v>
      </c>
      <c r="B12" s="8" t="s">
        <v>10</v>
      </c>
      <c r="C12" s="8"/>
      <c r="D12" s="8"/>
      <c r="E12" s="8"/>
      <c r="F12" s="8"/>
    </row>
    <row r="13" customFormat="false" ht="15" hidden="false" customHeight="true" outlineLevel="0" collapsed="false">
      <c r="A13" s="6" t="s">
        <v>11</v>
      </c>
      <c r="B13" s="8" t="s">
        <v>12</v>
      </c>
      <c r="C13" s="8"/>
      <c r="D13" s="8"/>
      <c r="E13" s="8"/>
      <c r="F13" s="8"/>
    </row>
    <row r="15" customFormat="false" ht="21.75" hidden="false" customHeight="true" outlineLevel="0" collapsed="false">
      <c r="A15" s="3" t="s">
        <v>13</v>
      </c>
      <c r="B15" s="3"/>
      <c r="C15" s="3"/>
      <c r="D15" s="3"/>
      <c r="E15" s="3"/>
      <c r="F15" s="3"/>
    </row>
    <row r="16" customFormat="false" ht="33.75" hidden="false" customHeight="true" outlineLevel="0" collapsed="false">
      <c r="A16" s="5" t="s">
        <v>14</v>
      </c>
      <c r="B16" s="5"/>
      <c r="C16" s="5"/>
      <c r="D16" s="5"/>
      <c r="E16" s="5"/>
      <c r="F16" s="5"/>
    </row>
    <row r="17" customFormat="false" ht="33.75" hidden="false" customHeight="true" outlineLevel="0" collapsed="false">
      <c r="A17" s="5" t="s">
        <v>15</v>
      </c>
      <c r="B17" s="5"/>
      <c r="C17" s="5"/>
      <c r="D17" s="5"/>
      <c r="E17" s="5"/>
      <c r="F17" s="5"/>
    </row>
    <row r="18" customFormat="false" ht="33.75" hidden="false" customHeight="true" outlineLevel="0" collapsed="false">
      <c r="A18" s="5" t="s">
        <v>16</v>
      </c>
      <c r="B18" s="5"/>
      <c r="C18" s="5"/>
      <c r="D18" s="5"/>
      <c r="E18" s="5"/>
      <c r="F18" s="5"/>
    </row>
    <row r="19" customFormat="false" ht="33.75" hidden="false" customHeight="true" outlineLevel="0" collapsed="false">
      <c r="A19" s="5" t="s">
        <v>17</v>
      </c>
      <c r="B19" s="5"/>
      <c r="C19" s="5"/>
      <c r="D19" s="5"/>
      <c r="E19" s="5"/>
      <c r="F19" s="5"/>
    </row>
    <row r="20" customFormat="false" ht="33.75" hidden="false" customHeight="true" outlineLevel="0" collapsed="false">
      <c r="A20" s="5" t="s">
        <v>18</v>
      </c>
      <c r="B20" s="5"/>
      <c r="C20" s="5"/>
      <c r="D20" s="5"/>
      <c r="E20" s="5"/>
      <c r="F20" s="5"/>
    </row>
    <row r="22" customFormat="false" ht="21.75" hidden="false" customHeight="true" outlineLevel="0" collapsed="false">
      <c r="A22" s="3" t="s">
        <v>19</v>
      </c>
      <c r="B22" s="3"/>
      <c r="C22" s="3"/>
      <c r="D22" s="3"/>
      <c r="E22" s="3"/>
      <c r="F22" s="3"/>
    </row>
    <row r="23" customFormat="false" ht="57.75" hidden="false" customHeight="true" outlineLevel="0" collapsed="false">
      <c r="A23" s="4" t="s">
        <v>20</v>
      </c>
      <c r="B23" s="4"/>
      <c r="C23" s="4"/>
      <c r="D23" s="4"/>
      <c r="E23" s="4"/>
      <c r="F23" s="4"/>
    </row>
    <row r="24" customFormat="false" ht="67.5" hidden="false" customHeight="true" outlineLevel="0" collapsed="false">
      <c r="A24" s="4" t="s">
        <v>21</v>
      </c>
      <c r="B24" s="4"/>
      <c r="C24" s="4"/>
      <c r="D24" s="4"/>
      <c r="E24" s="4"/>
      <c r="F24" s="4"/>
    </row>
    <row r="26" customFormat="false" ht="21.75" hidden="false" customHeight="true" outlineLevel="0" collapsed="false">
      <c r="A26" s="3" t="s">
        <v>22</v>
      </c>
      <c r="B26" s="3"/>
      <c r="C26" s="3"/>
      <c r="D26" s="3"/>
      <c r="E26" s="3"/>
      <c r="F26" s="3"/>
    </row>
    <row r="27" customFormat="false" ht="51.75" hidden="false" customHeight="true" outlineLevel="0" collapsed="false">
      <c r="A27" s="4" t="s">
        <v>23</v>
      </c>
      <c r="B27" s="4"/>
      <c r="C27" s="4"/>
      <c r="D27" s="4"/>
      <c r="E27" s="4"/>
      <c r="F27" s="4"/>
    </row>
    <row r="29" customFormat="false" ht="21.75" hidden="false" customHeight="true" outlineLevel="0" collapsed="false">
      <c r="A29" s="3" t="s">
        <v>24</v>
      </c>
      <c r="B29" s="3"/>
      <c r="C29" s="3"/>
      <c r="D29" s="3"/>
      <c r="E29" s="3"/>
      <c r="F29" s="3"/>
    </row>
    <row r="30" customFormat="false" ht="15" hidden="false" customHeight="true" outlineLevel="0" collapsed="false">
      <c r="A30" s="6" t="s">
        <v>25</v>
      </c>
      <c r="B30" s="9" t="s">
        <v>26</v>
      </c>
      <c r="C30" s="9"/>
      <c r="D30" s="9"/>
      <c r="E30" s="9"/>
      <c r="F30" s="9"/>
    </row>
    <row r="31" customFormat="false" ht="15" hidden="false" customHeight="true" outlineLevel="0" collapsed="false">
      <c r="A31" s="6" t="s">
        <v>27</v>
      </c>
      <c r="B31" s="8" t="s">
        <v>28</v>
      </c>
      <c r="C31" s="8"/>
      <c r="D31" s="8"/>
      <c r="E31" s="8"/>
      <c r="F31" s="8"/>
    </row>
  </sheetData>
  <mergeCells count="24">
    <mergeCell ref="A1:F1"/>
    <mergeCell ref="A2:F2"/>
    <mergeCell ref="A4:F4"/>
    <mergeCell ref="A5:F5"/>
    <mergeCell ref="A7:F7"/>
    <mergeCell ref="A8:F8"/>
    <mergeCell ref="B10:F10"/>
    <mergeCell ref="B11:F11"/>
    <mergeCell ref="B12:F12"/>
    <mergeCell ref="B13:F13"/>
    <mergeCell ref="A15:F15"/>
    <mergeCell ref="A16:F16"/>
    <mergeCell ref="A17:F17"/>
    <mergeCell ref="A18:F18"/>
    <mergeCell ref="A19:F19"/>
    <mergeCell ref="A20:F20"/>
    <mergeCell ref="A22:F22"/>
    <mergeCell ref="A23:F23"/>
    <mergeCell ref="A24:F24"/>
    <mergeCell ref="A26:F26"/>
    <mergeCell ref="A27:F27"/>
    <mergeCell ref="A29:F29"/>
    <mergeCell ref="B30:F30"/>
    <mergeCell ref="B31:F31"/>
  </mergeCells>
  <printOptions headings="false" gridLines="false" gridLinesSet="true" horizontalCentered="true" verticalCentered="false"/>
  <pageMargins left="0.3" right="0.3" top="0.5" bottom="0.5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&amp;K808080&amp;A｜第 &amp;P /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14"/>
    <col collapsed="false" customWidth="true" hidden="false" outlineLevel="0" max="3" min="3" style="0" width="56"/>
    <col collapsed="false" customWidth="true" hidden="false" outlineLevel="0" max="4" min="4" style="0" width="38"/>
  </cols>
  <sheetData>
    <row r="1" customFormat="false" ht="30" hidden="false" customHeight="true" outlineLevel="0" collapsed="false">
      <c r="A1" s="1" t="s">
        <v>29</v>
      </c>
      <c r="B1" s="1"/>
      <c r="C1" s="1"/>
      <c r="D1" s="1"/>
    </row>
    <row r="2" customFormat="false" ht="19.5" hidden="false" customHeight="true" outlineLevel="0" collapsed="false">
      <c r="A2" s="2" t="s">
        <v>30</v>
      </c>
      <c r="B2" s="2"/>
      <c r="C2" s="2"/>
      <c r="D2" s="2"/>
    </row>
    <row r="3" customFormat="false" ht="43.5" hidden="false" customHeight="true" outlineLevel="0" collapsed="false">
      <c r="A3" s="4" t="s">
        <v>31</v>
      </c>
      <c r="B3" s="4"/>
      <c r="C3" s="4"/>
      <c r="D3" s="4"/>
    </row>
    <row r="4" customFormat="false" ht="30" hidden="false" customHeight="true" outlineLevel="0" collapsed="false">
      <c r="A4" s="10" t="s">
        <v>32</v>
      </c>
      <c r="B4" s="10" t="s">
        <v>33</v>
      </c>
      <c r="C4" s="10" t="s">
        <v>34</v>
      </c>
      <c r="D4" s="10" t="s">
        <v>35</v>
      </c>
    </row>
    <row r="5" customFormat="false" ht="42" hidden="false" customHeight="true" outlineLevel="0" collapsed="false">
      <c r="A5" s="11" t="s">
        <v>36</v>
      </c>
      <c r="B5" s="12" t="n">
        <v>2</v>
      </c>
      <c r="C5" s="8" t="s">
        <v>37</v>
      </c>
      <c r="D5" s="8" t="s">
        <v>38</v>
      </c>
    </row>
    <row r="6" customFormat="false" ht="42" hidden="false" customHeight="true" outlineLevel="0" collapsed="false">
      <c r="A6" s="11" t="s">
        <v>39</v>
      </c>
      <c r="B6" s="12" t="n">
        <v>5</v>
      </c>
      <c r="C6" s="8" t="s">
        <v>40</v>
      </c>
      <c r="D6" s="8" t="s">
        <v>41</v>
      </c>
    </row>
    <row r="7" customFormat="false" ht="42" hidden="false" customHeight="true" outlineLevel="0" collapsed="false">
      <c r="A7" s="11" t="s">
        <v>42</v>
      </c>
      <c r="B7" s="12" t="n">
        <v>10</v>
      </c>
      <c r="C7" s="8" t="s">
        <v>43</v>
      </c>
      <c r="D7" s="8" t="s">
        <v>44</v>
      </c>
    </row>
    <row r="9" customFormat="false" ht="39.75" hidden="false" customHeight="true" outlineLevel="0" collapsed="false">
      <c r="A9" s="4" t="s">
        <v>45</v>
      </c>
      <c r="B9" s="4"/>
      <c r="C9" s="4"/>
      <c r="D9" s="4"/>
    </row>
  </sheetData>
  <mergeCells count="4">
    <mergeCell ref="A1:D1"/>
    <mergeCell ref="A2:D2"/>
    <mergeCell ref="A3:D3"/>
    <mergeCell ref="A9:D9"/>
  </mergeCells>
  <printOptions headings="false" gridLines="false" gridLinesSet="true" horizontalCentered="true" verticalCentered="false"/>
  <pageMargins left="0.3" right="0.3" top="0.5" bottom="0.5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&amp;K808080&amp;A｜第 &amp;P /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14"/>
    <col collapsed="false" customWidth="true" hidden="false" outlineLevel="0" max="3" min="3" style="0" width="12"/>
    <col collapsed="false" customWidth="true" hidden="false" outlineLevel="0" max="4" min="4" style="0" width="9"/>
    <col collapsed="false" customWidth="true" hidden="false" outlineLevel="0" max="5" min="5" style="0" width="13"/>
    <col collapsed="false" customWidth="true" hidden="false" outlineLevel="0" max="7" min="6" style="0" width="12"/>
    <col collapsed="false" customWidth="true" hidden="false" outlineLevel="0" max="8" min="8" style="0" width="14"/>
    <col collapsed="false" customWidth="true" hidden="false" outlineLevel="0" max="10" min="9" style="0" width="10"/>
    <col collapsed="false" customWidth="true" hidden="false" outlineLevel="0" max="11" min="11" style="0" width="11"/>
    <col collapsed="false" customWidth="true" hidden="false" outlineLevel="0" max="12" min="12" style="0" width="50"/>
    <col collapsed="false" customWidth="true" hidden="false" outlineLevel="0" max="14" min="13" style="0" width="10"/>
    <col collapsed="false" customWidth="true" hidden="false" outlineLevel="0" max="15" min="15" style="0" width="15"/>
    <col collapsed="false" customWidth="true" hidden="false" outlineLevel="0" max="16" min="16" style="0" width="22"/>
  </cols>
  <sheetData>
    <row r="1" customFormat="false" ht="30" hidden="false" customHeight="true" outlineLevel="0" collapsed="false">
      <c r="A1" s="1" t="s">
        <v>46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customFormat="false" ht="19.5" hidden="false" customHeight="true" outlineLevel="0" collapsed="false">
      <c r="A2" s="2" t="s">
        <v>47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customFormat="false" ht="24" hidden="false" customHeight="true" outlineLevel="0" collapsed="false">
      <c r="A3" s="13" t="s">
        <v>48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</row>
    <row r="4" customFormat="false" ht="37.5" hidden="false" customHeight="true" outlineLevel="0" collapsed="false">
      <c r="A4" s="10" t="s">
        <v>49</v>
      </c>
      <c r="B4" s="10" t="s">
        <v>50</v>
      </c>
      <c r="C4" s="10" t="s">
        <v>51</v>
      </c>
      <c r="D4" s="10" t="s">
        <v>52</v>
      </c>
      <c r="E4" s="10" t="s">
        <v>33</v>
      </c>
      <c r="F4" s="10" t="s">
        <v>53</v>
      </c>
      <c r="G4" s="10" t="s">
        <v>54</v>
      </c>
      <c r="H4" s="10" t="s">
        <v>55</v>
      </c>
      <c r="I4" s="10" t="s">
        <v>56</v>
      </c>
      <c r="J4" s="10" t="s">
        <v>57</v>
      </c>
      <c r="K4" s="10" t="s">
        <v>58</v>
      </c>
      <c r="L4" s="10" t="s">
        <v>59</v>
      </c>
      <c r="M4" s="10" t="s">
        <v>60</v>
      </c>
      <c r="N4" s="10" t="s">
        <v>61</v>
      </c>
      <c r="O4" s="10" t="s">
        <v>62</v>
      </c>
      <c r="P4" s="10" t="s">
        <v>63</v>
      </c>
    </row>
    <row r="5" customFormat="false" ht="31.5" hidden="false" customHeight="true" outlineLevel="0" collapsed="false">
      <c r="A5" s="14"/>
      <c r="B5" s="14"/>
      <c r="C5" s="15"/>
      <c r="D5" s="11"/>
      <c r="E5" s="16" t="str">
        <f aca="false">IF($D5="","",IFERROR(VLOOKUP($D5,档位表!$A$5:$B$7,2,FALSE()),""))</f>
        <v/>
      </c>
      <c r="F5" s="17" t="str">
        <f aca="false">IF(OR(C5="",E5=""),"",IF(AND(ISNUMBER(C5),ISNUMBER(E5)),C5+E5,""))</f>
        <v/>
      </c>
      <c r="G5" s="15"/>
      <c r="H5" s="18" t="str">
        <f aca="false">IF(OR(P5&lt;&gt;"有效",G5="",G5&gt;BaseDate,C5&gt;BaseDate),"",G5-C5)</f>
        <v/>
      </c>
      <c r="I5" s="19" t="str">
        <f aca="false">IF(H5="","",IF(G5&lt;=F5,"是","否"))</f>
        <v/>
      </c>
      <c r="J5" s="18" t="str">
        <f aca="false">IF(H5="","",MAX(0,G5-F5))</f>
        <v/>
      </c>
      <c r="K5" s="14"/>
      <c r="L5" s="14"/>
      <c r="M5" s="14"/>
      <c r="N5" s="14"/>
      <c r="O5" s="18" t="str">
        <f aca="false">IF(OR(P5&lt;&gt;"有效",C5&gt;BaseDate),"",IF(OR(G5="",G5&gt;BaseDate),MAX(0,BaseDate-F5),""))</f>
        <v/>
      </c>
      <c r="P5" s="18" t="str">
        <f aca="false">IF(COUNTA(A5:D5,G5,K5:N5)=0,"",IF(OR(A5="",AND(B5&lt;&gt;"合同审查",B5&lt;&gt;"合规咨询",B5&lt;&gt;"争议支持",B5&lt;&gt;"日常咨询",B5&lt;&gt;"其他"),K5="",NOT(ISNUMBER(C5)),NOT(ISNUMBER(E5))),"缺必填/日期或档位无效",IF(OR(C5&lt;=0,E5&lt;0,AND(G5&lt;&gt;"",OR(NOT(ISNUMBER(G5)),G5&lt;C5))),"日期异常",IF(COUNTIF($A$5:$A$24,A5)&gt;1,"编号重复","有效"))))</f>
        <v/>
      </c>
    </row>
    <row r="6" customFormat="false" ht="31.5" hidden="false" customHeight="true" outlineLevel="0" collapsed="false">
      <c r="A6" s="14"/>
      <c r="B6" s="14"/>
      <c r="C6" s="15"/>
      <c r="D6" s="11"/>
      <c r="E6" s="16" t="str">
        <f aca="false">IF($D6="","",IFERROR(VLOOKUP($D6,档位表!$A$5:$B$7,2,FALSE()),""))</f>
        <v/>
      </c>
      <c r="F6" s="17" t="str">
        <f aca="false">IF(OR(C6="",E6=""),"",IF(AND(ISNUMBER(C6),ISNUMBER(E6)),C6+E6,""))</f>
        <v/>
      </c>
      <c r="G6" s="15"/>
      <c r="H6" s="18" t="str">
        <f aca="false">IF(OR(P6&lt;&gt;"有效",G6="",G6&gt;BaseDate,C6&gt;BaseDate),"",G6-C6)</f>
        <v/>
      </c>
      <c r="I6" s="19" t="str">
        <f aca="false">IF(H6="","",IF(G6&lt;=F6,"是","否"))</f>
        <v/>
      </c>
      <c r="J6" s="18" t="str">
        <f aca="false">IF(H6="","",MAX(0,G6-F6))</f>
        <v/>
      </c>
      <c r="K6" s="14"/>
      <c r="L6" s="14"/>
      <c r="M6" s="14"/>
      <c r="N6" s="14"/>
      <c r="O6" s="18" t="str">
        <f aca="false">IF(OR(P6&lt;&gt;"有效",C6&gt;BaseDate),"",IF(OR(G6="",G6&gt;BaseDate),MAX(0,BaseDate-F6),""))</f>
        <v/>
      </c>
      <c r="P6" s="18" t="str">
        <f aca="false">IF(COUNTA(A6:D6,G6,K6:N6)=0,"",IF(OR(A6="",AND(B6&lt;&gt;"合同审查",B6&lt;&gt;"合规咨询",B6&lt;&gt;"争议支持",B6&lt;&gt;"日常咨询",B6&lt;&gt;"其他"),K6="",NOT(ISNUMBER(C6)),NOT(ISNUMBER(E6))),"缺必填/日期或档位无效",IF(OR(C6&lt;=0,E6&lt;0,AND(G6&lt;&gt;"",OR(NOT(ISNUMBER(G6)),G6&lt;C6))),"日期异常",IF(COUNTIF($A$5:$A$24,A6)&gt;1,"编号重复","有效"))))</f>
        <v/>
      </c>
    </row>
    <row r="7" customFormat="false" ht="31.5" hidden="false" customHeight="true" outlineLevel="0" collapsed="false">
      <c r="A7" s="14"/>
      <c r="B7" s="14"/>
      <c r="C7" s="15"/>
      <c r="D7" s="11"/>
      <c r="E7" s="16" t="str">
        <f aca="false">IF($D7="","",IFERROR(VLOOKUP($D7,档位表!$A$5:$B$7,2,FALSE()),""))</f>
        <v/>
      </c>
      <c r="F7" s="17" t="str">
        <f aca="false">IF(OR(C7="",E7=""),"",IF(AND(ISNUMBER(C7),ISNUMBER(E7)),C7+E7,""))</f>
        <v/>
      </c>
      <c r="G7" s="15"/>
      <c r="H7" s="18" t="str">
        <f aca="false">IF(OR(P7&lt;&gt;"有效",G7="",G7&gt;BaseDate,C7&gt;BaseDate),"",G7-C7)</f>
        <v/>
      </c>
      <c r="I7" s="19" t="str">
        <f aca="false">IF(H7="","",IF(G7&lt;=F7,"是","否"))</f>
        <v/>
      </c>
      <c r="J7" s="18" t="str">
        <f aca="false">IF(H7="","",MAX(0,G7-F7))</f>
        <v/>
      </c>
      <c r="K7" s="14"/>
      <c r="L7" s="14"/>
      <c r="M7" s="14"/>
      <c r="N7" s="14"/>
      <c r="O7" s="18" t="str">
        <f aca="false">IF(OR(P7&lt;&gt;"有效",C7&gt;BaseDate),"",IF(OR(G7="",G7&gt;BaseDate),MAX(0,BaseDate-F7),""))</f>
        <v/>
      </c>
      <c r="P7" s="18" t="str">
        <f aca="false">IF(COUNTA(A7:D7,G7,K7:N7)=0,"",IF(OR(A7="",AND(B7&lt;&gt;"合同审查",B7&lt;&gt;"合规咨询",B7&lt;&gt;"争议支持",B7&lt;&gt;"日常咨询",B7&lt;&gt;"其他"),K7="",NOT(ISNUMBER(C7)),NOT(ISNUMBER(E7))),"缺必填/日期或档位无效",IF(OR(C7&lt;=0,E7&lt;0,AND(G7&lt;&gt;"",OR(NOT(ISNUMBER(G7)),G7&lt;C7))),"日期异常",IF(COUNTIF($A$5:$A$24,A7)&gt;1,"编号重复","有效"))))</f>
        <v/>
      </c>
    </row>
    <row r="8" customFormat="false" ht="31.5" hidden="false" customHeight="true" outlineLevel="0" collapsed="false">
      <c r="A8" s="14"/>
      <c r="B8" s="14"/>
      <c r="C8" s="15"/>
      <c r="D8" s="11"/>
      <c r="E8" s="16" t="str">
        <f aca="false">IF($D8="","",IFERROR(VLOOKUP($D8,档位表!$A$5:$B$7,2,FALSE()),""))</f>
        <v/>
      </c>
      <c r="F8" s="17" t="str">
        <f aca="false">IF(OR(C8="",E8=""),"",IF(AND(ISNUMBER(C8),ISNUMBER(E8)),C8+E8,""))</f>
        <v/>
      </c>
      <c r="G8" s="15"/>
      <c r="H8" s="18" t="str">
        <f aca="false">IF(OR(P8&lt;&gt;"有效",G8="",G8&gt;BaseDate,C8&gt;BaseDate),"",G8-C8)</f>
        <v/>
      </c>
      <c r="I8" s="19" t="str">
        <f aca="false">IF(H8="","",IF(G8&lt;=F8,"是","否"))</f>
        <v/>
      </c>
      <c r="J8" s="18" t="str">
        <f aca="false">IF(H8="","",MAX(0,G8-F8))</f>
        <v/>
      </c>
      <c r="K8" s="14"/>
      <c r="L8" s="14"/>
      <c r="M8" s="14"/>
      <c r="N8" s="14"/>
      <c r="O8" s="18" t="str">
        <f aca="false">IF(OR(P8&lt;&gt;"有效",C8&gt;BaseDate),"",IF(OR(G8="",G8&gt;BaseDate),MAX(0,BaseDate-F8),""))</f>
        <v/>
      </c>
      <c r="P8" s="18" t="str">
        <f aca="false">IF(COUNTA(A8:D8,G8,K8:N8)=0,"",IF(OR(A8="",AND(B8&lt;&gt;"合同审查",B8&lt;&gt;"合规咨询",B8&lt;&gt;"争议支持",B8&lt;&gt;"日常咨询",B8&lt;&gt;"其他"),K8="",NOT(ISNUMBER(C8)),NOT(ISNUMBER(E8))),"缺必填/日期或档位无效",IF(OR(C8&lt;=0,E8&lt;0,AND(G8&lt;&gt;"",OR(NOT(ISNUMBER(G8)),G8&lt;C8))),"日期异常",IF(COUNTIF($A$5:$A$24,A8)&gt;1,"编号重复","有效"))))</f>
        <v/>
      </c>
    </row>
    <row r="9" customFormat="false" ht="31.5" hidden="false" customHeight="true" outlineLevel="0" collapsed="false">
      <c r="A9" s="14"/>
      <c r="B9" s="14"/>
      <c r="C9" s="15"/>
      <c r="D9" s="11"/>
      <c r="E9" s="16" t="str">
        <f aca="false">IF($D9="","",IFERROR(VLOOKUP($D9,档位表!$A$5:$B$7,2,FALSE()),""))</f>
        <v/>
      </c>
      <c r="F9" s="17" t="str">
        <f aca="false">IF(OR(C9="",E9=""),"",IF(AND(ISNUMBER(C9),ISNUMBER(E9)),C9+E9,""))</f>
        <v/>
      </c>
      <c r="G9" s="15"/>
      <c r="H9" s="18" t="str">
        <f aca="false">IF(OR(P9&lt;&gt;"有效",G9="",G9&gt;BaseDate,C9&gt;BaseDate),"",G9-C9)</f>
        <v/>
      </c>
      <c r="I9" s="19" t="str">
        <f aca="false">IF(H9="","",IF(G9&lt;=F9,"是","否"))</f>
        <v/>
      </c>
      <c r="J9" s="18" t="str">
        <f aca="false">IF(H9="","",MAX(0,G9-F9))</f>
        <v/>
      </c>
      <c r="K9" s="14"/>
      <c r="L9" s="14"/>
      <c r="M9" s="14"/>
      <c r="N9" s="14"/>
      <c r="O9" s="18" t="str">
        <f aca="false">IF(OR(P9&lt;&gt;"有效",C9&gt;BaseDate),"",IF(OR(G9="",G9&gt;BaseDate),MAX(0,BaseDate-F9),""))</f>
        <v/>
      </c>
      <c r="P9" s="18" t="str">
        <f aca="false">IF(COUNTA(A9:D9,G9,K9:N9)=0,"",IF(OR(A9="",AND(B9&lt;&gt;"合同审查",B9&lt;&gt;"合规咨询",B9&lt;&gt;"争议支持",B9&lt;&gt;"日常咨询",B9&lt;&gt;"其他"),K9="",NOT(ISNUMBER(C9)),NOT(ISNUMBER(E9))),"缺必填/日期或档位无效",IF(OR(C9&lt;=0,E9&lt;0,AND(G9&lt;&gt;"",OR(NOT(ISNUMBER(G9)),G9&lt;C9))),"日期异常",IF(COUNTIF($A$5:$A$24,A9)&gt;1,"编号重复","有效"))))</f>
        <v/>
      </c>
    </row>
    <row r="10" customFormat="false" ht="31.5" hidden="false" customHeight="true" outlineLevel="0" collapsed="false">
      <c r="A10" s="14"/>
      <c r="B10" s="14"/>
      <c r="C10" s="15"/>
      <c r="D10" s="11"/>
      <c r="E10" s="16" t="str">
        <f aca="false">IF($D10="","",IFERROR(VLOOKUP($D10,档位表!$A$5:$B$7,2,FALSE()),""))</f>
        <v/>
      </c>
      <c r="F10" s="17" t="str">
        <f aca="false">IF(OR(C10="",E10=""),"",IF(AND(ISNUMBER(C10),ISNUMBER(E10)),C10+E10,""))</f>
        <v/>
      </c>
      <c r="G10" s="15"/>
      <c r="H10" s="18" t="str">
        <f aca="false">IF(OR(P10&lt;&gt;"有效",G10="",G10&gt;BaseDate,C10&gt;BaseDate),"",G10-C10)</f>
        <v/>
      </c>
      <c r="I10" s="19" t="str">
        <f aca="false">IF(H10="","",IF(G10&lt;=F10,"是","否"))</f>
        <v/>
      </c>
      <c r="J10" s="18" t="str">
        <f aca="false">IF(H10="","",MAX(0,G10-F10))</f>
        <v/>
      </c>
      <c r="K10" s="14"/>
      <c r="L10" s="14"/>
      <c r="M10" s="14"/>
      <c r="N10" s="14"/>
      <c r="O10" s="18" t="str">
        <f aca="false">IF(OR(P10&lt;&gt;"有效",C10&gt;BaseDate),"",IF(OR(G10="",G10&gt;BaseDate),MAX(0,BaseDate-F10),""))</f>
        <v/>
      </c>
      <c r="P10" s="18" t="str">
        <f aca="false">IF(COUNTA(A10:D10,G10,K10:N10)=0,"",IF(OR(A10="",AND(B10&lt;&gt;"合同审查",B10&lt;&gt;"合规咨询",B10&lt;&gt;"争议支持",B10&lt;&gt;"日常咨询",B10&lt;&gt;"其他"),K10="",NOT(ISNUMBER(C10)),NOT(ISNUMBER(E10))),"缺必填/日期或档位无效",IF(OR(C10&lt;=0,E10&lt;0,AND(G10&lt;&gt;"",OR(NOT(ISNUMBER(G10)),G10&lt;C10))),"日期异常",IF(COUNTIF($A$5:$A$24,A10)&gt;1,"编号重复","有效"))))</f>
        <v/>
      </c>
    </row>
    <row r="11" customFormat="false" ht="31.5" hidden="false" customHeight="true" outlineLevel="0" collapsed="false">
      <c r="A11" s="14"/>
      <c r="B11" s="14"/>
      <c r="C11" s="15"/>
      <c r="D11" s="11"/>
      <c r="E11" s="16" t="str">
        <f aca="false">IF($D11="","",IFERROR(VLOOKUP($D11,档位表!$A$5:$B$7,2,FALSE()),""))</f>
        <v/>
      </c>
      <c r="F11" s="17" t="str">
        <f aca="false">IF(OR(C11="",E11=""),"",IF(AND(ISNUMBER(C11),ISNUMBER(E11)),C11+E11,""))</f>
        <v/>
      </c>
      <c r="G11" s="15"/>
      <c r="H11" s="18" t="str">
        <f aca="false">IF(OR(P11&lt;&gt;"有效",G11="",G11&gt;BaseDate,C11&gt;BaseDate),"",G11-C11)</f>
        <v/>
      </c>
      <c r="I11" s="19" t="str">
        <f aca="false">IF(H11="","",IF(G11&lt;=F11,"是","否"))</f>
        <v/>
      </c>
      <c r="J11" s="18" t="str">
        <f aca="false">IF(H11="","",MAX(0,G11-F11))</f>
        <v/>
      </c>
      <c r="K11" s="14"/>
      <c r="L11" s="14"/>
      <c r="M11" s="14"/>
      <c r="N11" s="14"/>
      <c r="O11" s="18" t="str">
        <f aca="false">IF(OR(P11&lt;&gt;"有效",C11&gt;BaseDate),"",IF(OR(G11="",G11&gt;BaseDate),MAX(0,BaseDate-F11),""))</f>
        <v/>
      </c>
      <c r="P11" s="18" t="str">
        <f aca="false">IF(COUNTA(A11:D11,G11,K11:N11)=0,"",IF(OR(A11="",AND(B11&lt;&gt;"合同审查",B11&lt;&gt;"合规咨询",B11&lt;&gt;"争议支持",B11&lt;&gt;"日常咨询",B11&lt;&gt;"其他"),K11="",NOT(ISNUMBER(C11)),NOT(ISNUMBER(E11))),"缺必填/日期或档位无效",IF(OR(C11&lt;=0,E11&lt;0,AND(G11&lt;&gt;"",OR(NOT(ISNUMBER(G11)),G11&lt;C11))),"日期异常",IF(COUNTIF($A$5:$A$24,A11)&gt;1,"编号重复","有效"))))</f>
        <v/>
      </c>
    </row>
    <row r="12" customFormat="false" ht="31.5" hidden="false" customHeight="true" outlineLevel="0" collapsed="false">
      <c r="A12" s="14"/>
      <c r="B12" s="14"/>
      <c r="C12" s="15"/>
      <c r="D12" s="11"/>
      <c r="E12" s="16" t="str">
        <f aca="false">IF($D12="","",IFERROR(VLOOKUP($D12,档位表!$A$5:$B$7,2,FALSE()),""))</f>
        <v/>
      </c>
      <c r="F12" s="17" t="str">
        <f aca="false">IF(OR(C12="",E12=""),"",IF(AND(ISNUMBER(C12),ISNUMBER(E12)),C12+E12,""))</f>
        <v/>
      </c>
      <c r="G12" s="15"/>
      <c r="H12" s="18" t="str">
        <f aca="false">IF(OR(P12&lt;&gt;"有效",G12="",G12&gt;BaseDate,C12&gt;BaseDate),"",G12-C12)</f>
        <v/>
      </c>
      <c r="I12" s="19" t="str">
        <f aca="false">IF(H12="","",IF(G12&lt;=F12,"是","否"))</f>
        <v/>
      </c>
      <c r="J12" s="18" t="str">
        <f aca="false">IF(H12="","",MAX(0,G12-F12))</f>
        <v/>
      </c>
      <c r="K12" s="14"/>
      <c r="L12" s="14"/>
      <c r="M12" s="14"/>
      <c r="N12" s="14"/>
      <c r="O12" s="18" t="str">
        <f aca="false">IF(OR(P12&lt;&gt;"有效",C12&gt;BaseDate),"",IF(OR(G12="",G12&gt;BaseDate),MAX(0,BaseDate-F12),""))</f>
        <v/>
      </c>
      <c r="P12" s="18" t="str">
        <f aca="false">IF(COUNTA(A12:D12,G12,K12:N12)=0,"",IF(OR(A12="",AND(B12&lt;&gt;"合同审查",B12&lt;&gt;"合规咨询",B12&lt;&gt;"争议支持",B12&lt;&gt;"日常咨询",B12&lt;&gt;"其他"),K12="",NOT(ISNUMBER(C12)),NOT(ISNUMBER(E12))),"缺必填/日期或档位无效",IF(OR(C12&lt;=0,E12&lt;0,AND(G12&lt;&gt;"",OR(NOT(ISNUMBER(G12)),G12&lt;C12))),"日期异常",IF(COUNTIF($A$5:$A$24,A12)&gt;1,"编号重复","有效"))))</f>
        <v/>
      </c>
    </row>
    <row r="13" customFormat="false" ht="31.5" hidden="false" customHeight="true" outlineLevel="0" collapsed="false">
      <c r="A13" s="14"/>
      <c r="B13" s="14"/>
      <c r="C13" s="15"/>
      <c r="D13" s="11"/>
      <c r="E13" s="16" t="str">
        <f aca="false">IF($D13="","",IFERROR(VLOOKUP($D13,档位表!$A$5:$B$7,2,FALSE()),""))</f>
        <v/>
      </c>
      <c r="F13" s="17" t="str">
        <f aca="false">IF(OR(C13="",E13=""),"",IF(AND(ISNUMBER(C13),ISNUMBER(E13)),C13+E13,""))</f>
        <v/>
      </c>
      <c r="G13" s="15"/>
      <c r="H13" s="18" t="str">
        <f aca="false">IF(OR(P13&lt;&gt;"有效",G13="",G13&gt;BaseDate,C13&gt;BaseDate),"",G13-C13)</f>
        <v/>
      </c>
      <c r="I13" s="19" t="str">
        <f aca="false">IF(H13="","",IF(G13&lt;=F13,"是","否"))</f>
        <v/>
      </c>
      <c r="J13" s="18" t="str">
        <f aca="false">IF(H13="","",MAX(0,G13-F13))</f>
        <v/>
      </c>
      <c r="K13" s="14"/>
      <c r="L13" s="14"/>
      <c r="M13" s="14"/>
      <c r="N13" s="14"/>
      <c r="O13" s="18" t="str">
        <f aca="false">IF(OR(P13&lt;&gt;"有效",C13&gt;BaseDate),"",IF(OR(G13="",G13&gt;BaseDate),MAX(0,BaseDate-F13),""))</f>
        <v/>
      </c>
      <c r="P13" s="18" t="str">
        <f aca="false">IF(COUNTA(A13:D13,G13,K13:N13)=0,"",IF(OR(A13="",AND(B13&lt;&gt;"合同审查",B13&lt;&gt;"合规咨询",B13&lt;&gt;"争议支持",B13&lt;&gt;"日常咨询",B13&lt;&gt;"其他"),K13="",NOT(ISNUMBER(C13)),NOT(ISNUMBER(E13))),"缺必填/日期或档位无效",IF(OR(C13&lt;=0,E13&lt;0,AND(G13&lt;&gt;"",OR(NOT(ISNUMBER(G13)),G13&lt;C13))),"日期异常",IF(COUNTIF($A$5:$A$24,A13)&gt;1,"编号重复","有效"))))</f>
        <v/>
      </c>
    </row>
    <row r="14" customFormat="false" ht="31.5" hidden="false" customHeight="true" outlineLevel="0" collapsed="false">
      <c r="A14" s="14"/>
      <c r="B14" s="14"/>
      <c r="C14" s="15"/>
      <c r="D14" s="11"/>
      <c r="E14" s="16" t="str">
        <f aca="false">IF($D14="","",IFERROR(VLOOKUP($D14,档位表!$A$5:$B$7,2,FALSE()),""))</f>
        <v/>
      </c>
      <c r="F14" s="17" t="str">
        <f aca="false">IF(OR(C14="",E14=""),"",IF(AND(ISNUMBER(C14),ISNUMBER(E14)),C14+E14,""))</f>
        <v/>
      </c>
      <c r="G14" s="15"/>
      <c r="H14" s="18" t="str">
        <f aca="false">IF(OR(P14&lt;&gt;"有效",G14="",G14&gt;BaseDate,C14&gt;BaseDate),"",G14-C14)</f>
        <v/>
      </c>
      <c r="I14" s="19" t="str">
        <f aca="false">IF(H14="","",IF(G14&lt;=F14,"是","否"))</f>
        <v/>
      </c>
      <c r="J14" s="18" t="str">
        <f aca="false">IF(H14="","",MAX(0,G14-F14))</f>
        <v/>
      </c>
      <c r="K14" s="14"/>
      <c r="L14" s="14"/>
      <c r="M14" s="14"/>
      <c r="N14" s="14"/>
      <c r="O14" s="18" t="str">
        <f aca="false">IF(OR(P14&lt;&gt;"有效",C14&gt;BaseDate),"",IF(OR(G14="",G14&gt;BaseDate),MAX(0,BaseDate-F14),""))</f>
        <v/>
      </c>
      <c r="P14" s="18" t="str">
        <f aca="false">IF(COUNTA(A14:D14,G14,K14:N14)=0,"",IF(OR(A14="",AND(B14&lt;&gt;"合同审查",B14&lt;&gt;"合规咨询",B14&lt;&gt;"争议支持",B14&lt;&gt;"日常咨询",B14&lt;&gt;"其他"),K14="",NOT(ISNUMBER(C14)),NOT(ISNUMBER(E14))),"缺必填/日期或档位无效",IF(OR(C14&lt;=0,E14&lt;0,AND(G14&lt;&gt;"",OR(NOT(ISNUMBER(G14)),G14&lt;C14))),"日期异常",IF(COUNTIF($A$5:$A$24,A14)&gt;1,"编号重复","有效"))))</f>
        <v/>
      </c>
    </row>
    <row r="15" customFormat="false" ht="31.5" hidden="false" customHeight="true" outlineLevel="0" collapsed="false">
      <c r="A15" s="14"/>
      <c r="B15" s="14"/>
      <c r="C15" s="15"/>
      <c r="D15" s="11"/>
      <c r="E15" s="16" t="str">
        <f aca="false">IF($D15="","",IFERROR(VLOOKUP($D15,档位表!$A$5:$B$7,2,FALSE()),""))</f>
        <v/>
      </c>
      <c r="F15" s="17" t="str">
        <f aca="false">IF(OR(C15="",E15=""),"",IF(AND(ISNUMBER(C15),ISNUMBER(E15)),C15+E15,""))</f>
        <v/>
      </c>
      <c r="G15" s="15"/>
      <c r="H15" s="18" t="str">
        <f aca="false">IF(OR(P15&lt;&gt;"有效",G15="",G15&gt;BaseDate,C15&gt;BaseDate),"",G15-C15)</f>
        <v/>
      </c>
      <c r="I15" s="19" t="str">
        <f aca="false">IF(H15="","",IF(G15&lt;=F15,"是","否"))</f>
        <v/>
      </c>
      <c r="J15" s="18" t="str">
        <f aca="false">IF(H15="","",MAX(0,G15-F15))</f>
        <v/>
      </c>
      <c r="K15" s="14"/>
      <c r="L15" s="14"/>
      <c r="M15" s="14"/>
      <c r="N15" s="14"/>
      <c r="O15" s="18" t="str">
        <f aca="false">IF(OR(P15&lt;&gt;"有效",C15&gt;BaseDate),"",IF(OR(G15="",G15&gt;BaseDate),MAX(0,BaseDate-F15),""))</f>
        <v/>
      </c>
      <c r="P15" s="18" t="str">
        <f aca="false">IF(COUNTA(A15:D15,G15,K15:N15)=0,"",IF(OR(A15="",AND(B15&lt;&gt;"合同审查",B15&lt;&gt;"合规咨询",B15&lt;&gt;"争议支持",B15&lt;&gt;"日常咨询",B15&lt;&gt;"其他"),K15="",NOT(ISNUMBER(C15)),NOT(ISNUMBER(E15))),"缺必填/日期或档位无效",IF(OR(C15&lt;=0,E15&lt;0,AND(G15&lt;&gt;"",OR(NOT(ISNUMBER(G15)),G15&lt;C15))),"日期异常",IF(COUNTIF($A$5:$A$24,A15)&gt;1,"编号重复","有效"))))</f>
        <v/>
      </c>
    </row>
    <row r="16" customFormat="false" ht="31.5" hidden="false" customHeight="true" outlineLevel="0" collapsed="false">
      <c r="A16" s="14"/>
      <c r="B16" s="14"/>
      <c r="C16" s="15"/>
      <c r="D16" s="11"/>
      <c r="E16" s="16" t="str">
        <f aca="false">IF($D16="","",IFERROR(VLOOKUP($D16,档位表!$A$5:$B$7,2,FALSE()),""))</f>
        <v/>
      </c>
      <c r="F16" s="17" t="str">
        <f aca="false">IF(OR(C16="",E16=""),"",IF(AND(ISNUMBER(C16),ISNUMBER(E16)),C16+E16,""))</f>
        <v/>
      </c>
      <c r="G16" s="15"/>
      <c r="H16" s="18" t="str">
        <f aca="false">IF(OR(P16&lt;&gt;"有效",G16="",G16&gt;BaseDate,C16&gt;BaseDate),"",G16-C16)</f>
        <v/>
      </c>
      <c r="I16" s="19" t="str">
        <f aca="false">IF(H16="","",IF(G16&lt;=F16,"是","否"))</f>
        <v/>
      </c>
      <c r="J16" s="18" t="str">
        <f aca="false">IF(H16="","",MAX(0,G16-F16))</f>
        <v/>
      </c>
      <c r="K16" s="14"/>
      <c r="L16" s="14"/>
      <c r="M16" s="14"/>
      <c r="N16" s="14"/>
      <c r="O16" s="18" t="str">
        <f aca="false">IF(OR(P16&lt;&gt;"有效",C16&gt;BaseDate),"",IF(OR(G16="",G16&gt;BaseDate),MAX(0,BaseDate-F16),""))</f>
        <v/>
      </c>
      <c r="P16" s="18" t="str">
        <f aca="false">IF(COUNTA(A16:D16,G16,K16:N16)=0,"",IF(OR(A16="",AND(B16&lt;&gt;"合同审查",B16&lt;&gt;"合规咨询",B16&lt;&gt;"争议支持",B16&lt;&gt;"日常咨询",B16&lt;&gt;"其他"),K16="",NOT(ISNUMBER(C16)),NOT(ISNUMBER(E16))),"缺必填/日期或档位无效",IF(OR(C16&lt;=0,E16&lt;0,AND(G16&lt;&gt;"",OR(NOT(ISNUMBER(G16)),G16&lt;C16))),"日期异常",IF(COUNTIF($A$5:$A$24,A16)&gt;1,"编号重复","有效"))))</f>
        <v/>
      </c>
    </row>
    <row r="17" customFormat="false" ht="31.5" hidden="false" customHeight="true" outlineLevel="0" collapsed="false">
      <c r="A17" s="14"/>
      <c r="B17" s="14"/>
      <c r="C17" s="15"/>
      <c r="D17" s="11"/>
      <c r="E17" s="16" t="str">
        <f aca="false">IF($D17="","",IFERROR(VLOOKUP($D17,档位表!$A$5:$B$7,2,FALSE()),""))</f>
        <v/>
      </c>
      <c r="F17" s="17" t="str">
        <f aca="false">IF(OR(C17="",E17=""),"",IF(AND(ISNUMBER(C17),ISNUMBER(E17)),C17+E17,""))</f>
        <v/>
      </c>
      <c r="G17" s="15"/>
      <c r="H17" s="18" t="str">
        <f aca="false">IF(OR(P17&lt;&gt;"有效",G17="",G17&gt;BaseDate,C17&gt;BaseDate),"",G17-C17)</f>
        <v/>
      </c>
      <c r="I17" s="19" t="str">
        <f aca="false">IF(H17="","",IF(G17&lt;=F17,"是","否"))</f>
        <v/>
      </c>
      <c r="J17" s="18" t="str">
        <f aca="false">IF(H17="","",MAX(0,G17-F17))</f>
        <v/>
      </c>
      <c r="K17" s="14"/>
      <c r="L17" s="14"/>
      <c r="M17" s="14"/>
      <c r="N17" s="14"/>
      <c r="O17" s="18" t="str">
        <f aca="false">IF(OR(P17&lt;&gt;"有效",C17&gt;BaseDate),"",IF(OR(G17="",G17&gt;BaseDate),MAX(0,BaseDate-F17),""))</f>
        <v/>
      </c>
      <c r="P17" s="18" t="str">
        <f aca="false">IF(COUNTA(A17:D17,G17,K17:N17)=0,"",IF(OR(A17="",AND(B17&lt;&gt;"合同审查",B17&lt;&gt;"合规咨询",B17&lt;&gt;"争议支持",B17&lt;&gt;"日常咨询",B17&lt;&gt;"其他"),K17="",NOT(ISNUMBER(C17)),NOT(ISNUMBER(E17))),"缺必填/日期或档位无效",IF(OR(C17&lt;=0,E17&lt;0,AND(G17&lt;&gt;"",OR(NOT(ISNUMBER(G17)),G17&lt;C17))),"日期异常",IF(COUNTIF($A$5:$A$24,A17)&gt;1,"编号重复","有效"))))</f>
        <v/>
      </c>
    </row>
    <row r="18" customFormat="false" ht="31.5" hidden="false" customHeight="true" outlineLevel="0" collapsed="false">
      <c r="A18" s="14"/>
      <c r="B18" s="14"/>
      <c r="C18" s="15"/>
      <c r="D18" s="11"/>
      <c r="E18" s="16" t="str">
        <f aca="false">IF($D18="","",IFERROR(VLOOKUP($D18,档位表!$A$5:$B$7,2,FALSE()),""))</f>
        <v/>
      </c>
      <c r="F18" s="17" t="str">
        <f aca="false">IF(OR(C18="",E18=""),"",IF(AND(ISNUMBER(C18),ISNUMBER(E18)),C18+E18,""))</f>
        <v/>
      </c>
      <c r="G18" s="15"/>
      <c r="H18" s="18" t="str">
        <f aca="false">IF(OR(P18&lt;&gt;"有效",G18="",G18&gt;BaseDate,C18&gt;BaseDate),"",G18-C18)</f>
        <v/>
      </c>
      <c r="I18" s="19" t="str">
        <f aca="false">IF(H18="","",IF(G18&lt;=F18,"是","否"))</f>
        <v/>
      </c>
      <c r="J18" s="18" t="str">
        <f aca="false">IF(H18="","",MAX(0,G18-F18))</f>
        <v/>
      </c>
      <c r="K18" s="14"/>
      <c r="L18" s="14"/>
      <c r="M18" s="14"/>
      <c r="N18" s="14"/>
      <c r="O18" s="18" t="str">
        <f aca="false">IF(OR(P18&lt;&gt;"有效",C18&gt;BaseDate),"",IF(OR(G18="",G18&gt;BaseDate),MAX(0,BaseDate-F18),""))</f>
        <v/>
      </c>
      <c r="P18" s="18" t="str">
        <f aca="false">IF(COUNTA(A18:D18,G18,K18:N18)=0,"",IF(OR(A18="",AND(B18&lt;&gt;"合同审查",B18&lt;&gt;"合规咨询",B18&lt;&gt;"争议支持",B18&lt;&gt;"日常咨询",B18&lt;&gt;"其他"),K18="",NOT(ISNUMBER(C18)),NOT(ISNUMBER(E18))),"缺必填/日期或档位无效",IF(OR(C18&lt;=0,E18&lt;0,AND(G18&lt;&gt;"",OR(NOT(ISNUMBER(G18)),G18&lt;C18))),"日期异常",IF(COUNTIF($A$5:$A$24,A18)&gt;1,"编号重复","有效"))))</f>
        <v/>
      </c>
    </row>
    <row r="19" customFormat="false" ht="31.5" hidden="false" customHeight="true" outlineLevel="0" collapsed="false">
      <c r="A19" s="14"/>
      <c r="B19" s="14"/>
      <c r="C19" s="15"/>
      <c r="D19" s="11"/>
      <c r="E19" s="16" t="str">
        <f aca="false">IF($D19="","",IFERROR(VLOOKUP($D19,档位表!$A$5:$B$7,2,FALSE()),""))</f>
        <v/>
      </c>
      <c r="F19" s="17" t="str">
        <f aca="false">IF(OR(C19="",E19=""),"",IF(AND(ISNUMBER(C19),ISNUMBER(E19)),C19+E19,""))</f>
        <v/>
      </c>
      <c r="G19" s="15"/>
      <c r="H19" s="18" t="str">
        <f aca="false">IF(OR(P19&lt;&gt;"有效",G19="",G19&gt;BaseDate,C19&gt;BaseDate),"",G19-C19)</f>
        <v/>
      </c>
      <c r="I19" s="19" t="str">
        <f aca="false">IF(H19="","",IF(G19&lt;=F19,"是","否"))</f>
        <v/>
      </c>
      <c r="J19" s="18" t="str">
        <f aca="false">IF(H19="","",MAX(0,G19-F19))</f>
        <v/>
      </c>
      <c r="K19" s="14"/>
      <c r="L19" s="14"/>
      <c r="M19" s="14"/>
      <c r="N19" s="14"/>
      <c r="O19" s="18" t="str">
        <f aca="false">IF(OR(P19&lt;&gt;"有效",C19&gt;BaseDate),"",IF(OR(G19="",G19&gt;BaseDate),MAX(0,BaseDate-F19),""))</f>
        <v/>
      </c>
      <c r="P19" s="18" t="str">
        <f aca="false">IF(COUNTA(A19:D19,G19,K19:N19)=0,"",IF(OR(A19="",AND(B19&lt;&gt;"合同审查",B19&lt;&gt;"合规咨询",B19&lt;&gt;"争议支持",B19&lt;&gt;"日常咨询",B19&lt;&gt;"其他"),K19="",NOT(ISNUMBER(C19)),NOT(ISNUMBER(E19))),"缺必填/日期或档位无效",IF(OR(C19&lt;=0,E19&lt;0,AND(G19&lt;&gt;"",OR(NOT(ISNUMBER(G19)),G19&lt;C19))),"日期异常",IF(COUNTIF($A$5:$A$24,A19)&gt;1,"编号重复","有效"))))</f>
        <v/>
      </c>
    </row>
    <row r="20" customFormat="false" ht="31.5" hidden="false" customHeight="true" outlineLevel="0" collapsed="false">
      <c r="A20" s="14"/>
      <c r="B20" s="14"/>
      <c r="C20" s="15"/>
      <c r="D20" s="11"/>
      <c r="E20" s="16" t="str">
        <f aca="false">IF($D20="","",IFERROR(VLOOKUP($D20,档位表!$A$5:$B$7,2,FALSE()),""))</f>
        <v/>
      </c>
      <c r="F20" s="17" t="str">
        <f aca="false">IF(OR(C20="",E20=""),"",IF(AND(ISNUMBER(C20),ISNUMBER(E20)),C20+E20,""))</f>
        <v/>
      </c>
      <c r="G20" s="15"/>
      <c r="H20" s="18" t="str">
        <f aca="false">IF(OR(P20&lt;&gt;"有效",G20="",G20&gt;BaseDate,C20&gt;BaseDate),"",G20-C20)</f>
        <v/>
      </c>
      <c r="I20" s="19" t="str">
        <f aca="false">IF(H20="","",IF(G20&lt;=F20,"是","否"))</f>
        <v/>
      </c>
      <c r="J20" s="18" t="str">
        <f aca="false">IF(H20="","",MAX(0,G20-F20))</f>
        <v/>
      </c>
      <c r="K20" s="14"/>
      <c r="L20" s="14"/>
      <c r="M20" s="14"/>
      <c r="N20" s="14"/>
      <c r="O20" s="18" t="str">
        <f aca="false">IF(OR(P20&lt;&gt;"有效",C20&gt;BaseDate),"",IF(OR(G20="",G20&gt;BaseDate),MAX(0,BaseDate-F20),""))</f>
        <v/>
      </c>
      <c r="P20" s="18" t="str">
        <f aca="false">IF(COUNTA(A20:D20,G20,K20:N20)=0,"",IF(OR(A20="",AND(B20&lt;&gt;"合同审查",B20&lt;&gt;"合规咨询",B20&lt;&gt;"争议支持",B20&lt;&gt;"日常咨询",B20&lt;&gt;"其他"),K20="",NOT(ISNUMBER(C20)),NOT(ISNUMBER(E20))),"缺必填/日期或档位无效",IF(OR(C20&lt;=0,E20&lt;0,AND(G20&lt;&gt;"",OR(NOT(ISNUMBER(G20)),G20&lt;C20))),"日期异常",IF(COUNTIF($A$5:$A$24,A20)&gt;1,"编号重复","有效"))))</f>
        <v/>
      </c>
    </row>
    <row r="21" customFormat="false" ht="31.5" hidden="false" customHeight="true" outlineLevel="0" collapsed="false">
      <c r="A21" s="14"/>
      <c r="B21" s="14"/>
      <c r="C21" s="15"/>
      <c r="D21" s="11"/>
      <c r="E21" s="16" t="str">
        <f aca="false">IF($D21="","",IFERROR(VLOOKUP($D21,档位表!$A$5:$B$7,2,FALSE()),""))</f>
        <v/>
      </c>
      <c r="F21" s="17" t="str">
        <f aca="false">IF(OR(C21="",E21=""),"",IF(AND(ISNUMBER(C21),ISNUMBER(E21)),C21+E21,""))</f>
        <v/>
      </c>
      <c r="G21" s="15"/>
      <c r="H21" s="18" t="str">
        <f aca="false">IF(OR(P21&lt;&gt;"有效",G21="",G21&gt;BaseDate,C21&gt;BaseDate),"",G21-C21)</f>
        <v/>
      </c>
      <c r="I21" s="19" t="str">
        <f aca="false">IF(H21="","",IF(G21&lt;=F21,"是","否"))</f>
        <v/>
      </c>
      <c r="J21" s="18" t="str">
        <f aca="false">IF(H21="","",MAX(0,G21-F21))</f>
        <v/>
      </c>
      <c r="K21" s="14"/>
      <c r="L21" s="14"/>
      <c r="M21" s="14"/>
      <c r="N21" s="14"/>
      <c r="O21" s="18" t="str">
        <f aca="false">IF(OR(P21&lt;&gt;"有效",C21&gt;BaseDate),"",IF(OR(G21="",G21&gt;BaseDate),MAX(0,BaseDate-F21),""))</f>
        <v/>
      </c>
      <c r="P21" s="18" t="str">
        <f aca="false">IF(COUNTA(A21:D21,G21,K21:N21)=0,"",IF(OR(A21="",AND(B21&lt;&gt;"合同审查",B21&lt;&gt;"合规咨询",B21&lt;&gt;"争议支持",B21&lt;&gt;"日常咨询",B21&lt;&gt;"其他"),K21="",NOT(ISNUMBER(C21)),NOT(ISNUMBER(E21))),"缺必填/日期或档位无效",IF(OR(C21&lt;=0,E21&lt;0,AND(G21&lt;&gt;"",OR(NOT(ISNUMBER(G21)),G21&lt;C21))),"日期异常",IF(COUNTIF($A$5:$A$24,A21)&gt;1,"编号重复","有效"))))</f>
        <v/>
      </c>
    </row>
    <row r="22" customFormat="false" ht="31.5" hidden="false" customHeight="true" outlineLevel="0" collapsed="false">
      <c r="A22" s="14"/>
      <c r="B22" s="14"/>
      <c r="C22" s="15"/>
      <c r="D22" s="11"/>
      <c r="E22" s="16" t="str">
        <f aca="false">IF($D22="","",IFERROR(VLOOKUP($D22,档位表!$A$5:$B$7,2,FALSE()),""))</f>
        <v/>
      </c>
      <c r="F22" s="17" t="str">
        <f aca="false">IF(OR(C22="",E22=""),"",IF(AND(ISNUMBER(C22),ISNUMBER(E22)),C22+E22,""))</f>
        <v/>
      </c>
      <c r="G22" s="15"/>
      <c r="H22" s="18" t="str">
        <f aca="false">IF(OR(P22&lt;&gt;"有效",G22="",G22&gt;BaseDate,C22&gt;BaseDate),"",G22-C22)</f>
        <v/>
      </c>
      <c r="I22" s="19" t="str">
        <f aca="false">IF(H22="","",IF(G22&lt;=F22,"是","否"))</f>
        <v/>
      </c>
      <c r="J22" s="18" t="str">
        <f aca="false">IF(H22="","",MAX(0,G22-F22))</f>
        <v/>
      </c>
      <c r="K22" s="14"/>
      <c r="L22" s="14"/>
      <c r="M22" s="14"/>
      <c r="N22" s="14"/>
      <c r="O22" s="18" t="str">
        <f aca="false">IF(OR(P22&lt;&gt;"有效",C22&gt;BaseDate),"",IF(OR(G22="",G22&gt;BaseDate),MAX(0,BaseDate-F22),""))</f>
        <v/>
      </c>
      <c r="P22" s="18" t="str">
        <f aca="false">IF(COUNTA(A22:D22,G22,K22:N22)=0,"",IF(OR(A22="",AND(B22&lt;&gt;"合同审查",B22&lt;&gt;"合规咨询",B22&lt;&gt;"争议支持",B22&lt;&gt;"日常咨询",B22&lt;&gt;"其他"),K22="",NOT(ISNUMBER(C22)),NOT(ISNUMBER(E22))),"缺必填/日期或档位无效",IF(OR(C22&lt;=0,E22&lt;0,AND(G22&lt;&gt;"",OR(NOT(ISNUMBER(G22)),G22&lt;C22))),"日期异常",IF(COUNTIF($A$5:$A$24,A22)&gt;1,"编号重复","有效"))))</f>
        <v/>
      </c>
    </row>
    <row r="23" customFormat="false" ht="31.5" hidden="false" customHeight="true" outlineLevel="0" collapsed="false">
      <c r="A23" s="14"/>
      <c r="B23" s="14"/>
      <c r="C23" s="15"/>
      <c r="D23" s="11"/>
      <c r="E23" s="16" t="str">
        <f aca="false">IF($D23="","",IFERROR(VLOOKUP($D23,档位表!$A$5:$B$7,2,FALSE()),""))</f>
        <v/>
      </c>
      <c r="F23" s="17" t="str">
        <f aca="false">IF(OR(C23="",E23=""),"",IF(AND(ISNUMBER(C23),ISNUMBER(E23)),C23+E23,""))</f>
        <v/>
      </c>
      <c r="G23" s="15"/>
      <c r="H23" s="18" t="str">
        <f aca="false">IF(OR(P23&lt;&gt;"有效",G23="",G23&gt;BaseDate,C23&gt;BaseDate),"",G23-C23)</f>
        <v/>
      </c>
      <c r="I23" s="19" t="str">
        <f aca="false">IF(H23="","",IF(G23&lt;=F23,"是","否"))</f>
        <v/>
      </c>
      <c r="J23" s="18" t="str">
        <f aca="false">IF(H23="","",MAX(0,G23-F23))</f>
        <v/>
      </c>
      <c r="K23" s="14"/>
      <c r="L23" s="14"/>
      <c r="M23" s="14"/>
      <c r="N23" s="14"/>
      <c r="O23" s="18" t="str">
        <f aca="false">IF(OR(P23&lt;&gt;"有效",C23&gt;BaseDate),"",IF(OR(G23="",G23&gt;BaseDate),MAX(0,BaseDate-F23),""))</f>
        <v/>
      </c>
      <c r="P23" s="18" t="str">
        <f aca="false">IF(COUNTA(A23:D23,G23,K23:N23)=0,"",IF(OR(A23="",AND(B23&lt;&gt;"合同审查",B23&lt;&gt;"合规咨询",B23&lt;&gt;"争议支持",B23&lt;&gt;"日常咨询",B23&lt;&gt;"其他"),K23="",NOT(ISNUMBER(C23)),NOT(ISNUMBER(E23))),"缺必填/日期或档位无效",IF(OR(C23&lt;=0,E23&lt;0,AND(G23&lt;&gt;"",OR(NOT(ISNUMBER(G23)),G23&lt;C23))),"日期异常",IF(COUNTIF($A$5:$A$24,A23)&gt;1,"编号重复","有效"))))</f>
        <v/>
      </c>
    </row>
    <row r="24" customFormat="false" ht="31.5" hidden="false" customHeight="true" outlineLevel="0" collapsed="false">
      <c r="A24" s="14"/>
      <c r="B24" s="14"/>
      <c r="C24" s="15"/>
      <c r="D24" s="11"/>
      <c r="E24" s="16" t="str">
        <f aca="false">IF($D24="","",IFERROR(VLOOKUP($D24,档位表!$A$5:$B$7,2,FALSE()),""))</f>
        <v/>
      </c>
      <c r="F24" s="17" t="str">
        <f aca="false">IF(OR(C24="",E24=""),"",IF(AND(ISNUMBER(C24),ISNUMBER(E24)),C24+E24,""))</f>
        <v/>
      </c>
      <c r="G24" s="15"/>
      <c r="H24" s="18" t="str">
        <f aca="false">IF(OR(P24&lt;&gt;"有效",G24="",G24&gt;BaseDate,C24&gt;BaseDate),"",G24-C24)</f>
        <v/>
      </c>
      <c r="I24" s="19" t="str">
        <f aca="false">IF(H24="","",IF(G24&lt;=F24,"是","否"))</f>
        <v/>
      </c>
      <c r="J24" s="18" t="str">
        <f aca="false">IF(H24="","",MAX(0,G24-F24))</f>
        <v/>
      </c>
      <c r="K24" s="14"/>
      <c r="L24" s="14"/>
      <c r="M24" s="14"/>
      <c r="N24" s="14"/>
      <c r="O24" s="18" t="str">
        <f aca="false">IF(OR(P24&lt;&gt;"有效",C24&gt;BaseDate),"",IF(OR(G24="",G24&gt;BaseDate),MAX(0,BaseDate-F24),""))</f>
        <v/>
      </c>
      <c r="P24" s="18" t="str">
        <f aca="false">IF(COUNTA(A24:D24,G24,K24:N24)=0,"",IF(OR(A24="",AND(B24&lt;&gt;"合同审查",B24&lt;&gt;"合规咨询",B24&lt;&gt;"争议支持",B24&lt;&gt;"日常咨询",B24&lt;&gt;"其他"),K24="",NOT(ISNUMBER(C24)),NOT(ISNUMBER(E24))),"缺必填/日期或档位无效",IF(OR(C24&lt;=0,E24&lt;0,AND(G24&lt;&gt;"",OR(NOT(ISNUMBER(G24)),G24&lt;C24))),"日期异常",IF(COUNTIF($A$5:$A$24,A24)&gt;1,"编号重复","有效"))))</f>
        <v/>
      </c>
    </row>
  </sheetData>
  <autoFilter ref="A4:P24"/>
  <mergeCells count="3">
    <mergeCell ref="A1:P1"/>
    <mergeCell ref="A2:P2"/>
    <mergeCell ref="A3:P3"/>
  </mergeCells>
  <conditionalFormatting sqref="I5:I24">
    <cfRule type="expression" priority="2" aboveAverage="0" equalAverage="0" bottom="0" percent="0" rank="0" text="" dxfId="5">
      <formula>$I5="否"</formula>
    </cfRule>
  </conditionalFormatting>
  <conditionalFormatting sqref="J5:J24">
    <cfRule type="expression" priority="3" aboveAverage="0" equalAverage="0" bottom="0" percent="0" rank="0" text="" dxfId="5">
      <formula>AND(ISNUMBER($J5),$J5&gt;0)</formula>
    </cfRule>
  </conditionalFormatting>
  <dataValidations count="4">
    <dataValidation allowBlank="true" error="请从下拉列表选择题型" errorStyle="stop" errorTitle="输入不合法" operator="between" showDropDown="false" showErrorMessage="true" showInputMessage="false" sqref="B5:B24" type="list">
      <formula1>"合同审查,合规咨询,争议支持,日常咨询,其他"</formula1>
      <formula2>0</formula2>
    </dataValidation>
    <dataValidation allowBlank="true" error="请从下拉列表选择档位" errorStyle="stop" errorTitle="输入不合法" operator="between" showDropDown="false" showErrorMessage="true" showInputMessage="false" sqref="D5:D24" type="list">
      <formula1>"S1,S2,S3"</formula1>
      <formula2>0</formula2>
    </dataValidation>
    <dataValidation allowBlank="true" error="请输入有效日期" errorStyle="stop" operator="between" showDropDown="false" showErrorMessage="true" showInputMessage="false" sqref="C5:C24" type="date">
      <formula1>DATE(2000,1,1)</formula1>
      <formula2>DATE(2100,12,31)</formula2>
    </dataValidation>
    <dataValidation allowBlank="true" error="请输入有效日期" errorStyle="stop" operator="between" showDropDown="false" showErrorMessage="true" showInputMessage="false" sqref="G5:G24" type="date">
      <formula1>DATE(2000,1,1)</formula1>
      <formula2>DATE(2100,12,31)</formula2>
    </dataValidation>
  </dataValidations>
  <printOptions headings="false" gridLines="false" gridLinesSet="true" horizontalCentered="true" verticalCentered="false"/>
  <pageMargins left="0.3" right="0.3" top="0.5" bottom="0.5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&amp;K808080&amp;A｜第 &amp;P / &amp;N 页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2"/>
    <col collapsed="false" customWidth="true" hidden="false" outlineLevel="0" max="4" min="2" style="0" width="14"/>
    <col collapsed="false" customWidth="true" hidden="false" outlineLevel="0" max="5" min="5" style="0" width="12"/>
    <col collapsed="false" customWidth="true" hidden="false" outlineLevel="0" max="6" min="6" style="0" width="14"/>
  </cols>
  <sheetData>
    <row r="1" customFormat="false" ht="30" hidden="false" customHeight="true" outlineLevel="0" collapsed="false">
      <c r="A1" s="1" t="s">
        <v>64</v>
      </c>
      <c r="B1" s="1"/>
      <c r="C1" s="1"/>
      <c r="D1" s="1"/>
      <c r="E1" s="1"/>
      <c r="F1" s="1"/>
    </row>
    <row r="2" customFormat="false" ht="19.5" hidden="false" customHeight="true" outlineLevel="0" collapsed="false">
      <c r="A2" s="2" t="s">
        <v>65</v>
      </c>
      <c r="B2" s="2"/>
      <c r="C2" s="2"/>
      <c r="D2" s="2"/>
      <c r="E2" s="2"/>
      <c r="F2" s="2"/>
    </row>
    <row r="4" customFormat="false" ht="21.75" hidden="false" customHeight="true" outlineLevel="0" collapsed="false">
      <c r="A4" s="3" t="s">
        <v>66</v>
      </c>
      <c r="B4" s="3"/>
      <c r="C4" s="3"/>
      <c r="D4" s="3"/>
      <c r="E4" s="3"/>
      <c r="F4" s="3"/>
    </row>
    <row r="5" customFormat="false" ht="30" hidden="false" customHeight="true" outlineLevel="0" collapsed="false">
      <c r="A5" s="10" t="s">
        <v>67</v>
      </c>
      <c r="B5" s="10" t="s">
        <v>68</v>
      </c>
      <c r="C5" s="10" t="s">
        <v>69</v>
      </c>
      <c r="D5" s="10"/>
      <c r="E5" s="10"/>
      <c r="F5" s="10"/>
    </row>
    <row r="6" customFormat="false" ht="25.5" hidden="false" customHeight="true" outlineLevel="0" collapsed="false">
      <c r="A6" s="8" t="s">
        <v>70</v>
      </c>
      <c r="B6" s="16" t="n">
        <f aca="false">COUNTIFS(事项登记!$A$5:$A$24,"&lt;&gt;",事项登记!$C$5:$C$24,"&lt;="&amp;BaseDate,事项登记!$P$5:$P$24,"有效")</f>
        <v>0</v>
      </c>
      <c r="C6" s="8" t="s">
        <v>71</v>
      </c>
      <c r="D6" s="8"/>
      <c r="E6" s="8"/>
      <c r="F6" s="8"/>
    </row>
    <row r="7" customFormat="false" ht="25.5" hidden="false" customHeight="true" outlineLevel="0" collapsed="false">
      <c r="A7" s="8" t="s">
        <v>72</v>
      </c>
      <c r="B7" s="16" t="n">
        <f aca="false">COUNT(事项登记!$H$5:$H$24)</f>
        <v>0</v>
      </c>
      <c r="C7" s="8" t="s">
        <v>73</v>
      </c>
      <c r="D7" s="8"/>
      <c r="E7" s="8"/>
      <c r="F7" s="8"/>
    </row>
    <row r="8" customFormat="false" ht="25.5" hidden="false" customHeight="true" outlineLevel="0" collapsed="false">
      <c r="A8" s="8" t="s">
        <v>74</v>
      </c>
      <c r="B8" s="16" t="n">
        <f aca="false">COUNTIF(事项登记!$I$5:$I$24,"是")</f>
        <v>0</v>
      </c>
      <c r="C8" s="8" t="s">
        <v>75</v>
      </c>
      <c r="D8" s="8"/>
      <c r="E8" s="8"/>
      <c r="F8" s="8"/>
    </row>
    <row r="9" customFormat="false" ht="25.5" hidden="false" customHeight="true" outlineLevel="0" collapsed="false">
      <c r="A9" s="8" t="s">
        <v>76</v>
      </c>
      <c r="B9" s="16" t="n">
        <f aca="false">COUNTIF(事项登记!$I$5:$I$24,"否")</f>
        <v>0</v>
      </c>
      <c r="C9" s="8" t="s">
        <v>77</v>
      </c>
      <c r="D9" s="8"/>
      <c r="E9" s="8"/>
      <c r="F9" s="8"/>
    </row>
    <row r="10" customFormat="false" ht="25.5" hidden="false" customHeight="true" outlineLevel="0" collapsed="false">
      <c r="A10" s="8" t="s">
        <v>78</v>
      </c>
      <c r="B10" s="20" t="str">
        <f aca="false">IF(B7=0,"",B8/B7)</f>
        <v/>
      </c>
      <c r="C10" s="8" t="s">
        <v>79</v>
      </c>
      <c r="D10" s="8"/>
      <c r="E10" s="8"/>
      <c r="F10" s="8"/>
    </row>
    <row r="11" customFormat="false" ht="25.5" hidden="false" customHeight="true" outlineLevel="0" collapsed="false">
      <c r="A11" s="8" t="s">
        <v>80</v>
      </c>
      <c r="B11" s="18" t="str">
        <f aca="false">IF(B7=0,"",SUM(事项登记!$H$5:$H$24)/B7)</f>
        <v/>
      </c>
      <c r="C11" s="8" t="s">
        <v>81</v>
      </c>
      <c r="D11" s="8"/>
      <c r="E11" s="8"/>
      <c r="F11" s="8"/>
    </row>
    <row r="12" customFormat="false" ht="25.5" hidden="false" customHeight="true" outlineLevel="0" collapsed="false">
      <c r="A12" s="8" t="s">
        <v>82</v>
      </c>
      <c r="B12" s="18" t="str">
        <f aca="false">IF(COUNT(事项登记!$J$5:$J$24)=0,"",MAX(事项登记!$J$5:$J$24))</f>
        <v/>
      </c>
      <c r="C12" s="8" t="s">
        <v>83</v>
      </c>
      <c r="D12" s="8"/>
      <c r="E12" s="8"/>
      <c r="F12" s="8"/>
    </row>
    <row r="13" customFormat="false" ht="15" hidden="false" customHeight="true" outlineLevel="0" collapsed="false">
      <c r="A13" s="8" t="s">
        <v>6</v>
      </c>
      <c r="B13" s="17" t="n">
        <f aca="false">BaseDate</f>
        <v>46326</v>
      </c>
      <c r="C13" s="8" t="s">
        <v>84</v>
      </c>
      <c r="D13" s="8"/>
      <c r="E13" s="8"/>
      <c r="F13" s="8"/>
    </row>
    <row r="14" customFormat="false" ht="15" hidden="false" customHeight="false" outlineLevel="0" collapsed="false">
      <c r="A14" s="21" t="s">
        <v>85</v>
      </c>
      <c r="B14" s="0" t="n">
        <f aca="false">COUNTIF(事项登记!$O$5:$O$24,"&gt;0")</f>
        <v>0</v>
      </c>
      <c r="C14" s="22" t="s">
        <v>86</v>
      </c>
      <c r="D14" s="22"/>
      <c r="E14" s="22"/>
      <c r="F14" s="22"/>
    </row>
    <row r="15" customFormat="false" ht="21.75" hidden="false" customHeight="true" outlineLevel="0" collapsed="false">
      <c r="A15" s="3" t="s">
        <v>87</v>
      </c>
      <c r="B15" s="3"/>
      <c r="C15" s="3"/>
      <c r="D15" s="3"/>
      <c r="E15" s="3"/>
      <c r="F15" s="3"/>
    </row>
    <row r="16" customFormat="false" ht="31.5" hidden="false" customHeight="true" outlineLevel="0" collapsed="false">
      <c r="A16" s="10" t="s">
        <v>50</v>
      </c>
      <c r="B16" s="10" t="s">
        <v>88</v>
      </c>
      <c r="C16" s="10" t="s">
        <v>89</v>
      </c>
      <c r="D16" s="10" t="s">
        <v>90</v>
      </c>
      <c r="E16" s="10" t="s">
        <v>78</v>
      </c>
      <c r="F16" s="10" t="s">
        <v>91</v>
      </c>
    </row>
    <row r="17" customFormat="false" ht="25.5" hidden="false" customHeight="true" outlineLevel="0" collapsed="false">
      <c r="A17" s="8" t="s">
        <v>92</v>
      </c>
      <c r="B17" s="16" t="n">
        <f aca="false">COUNTIFS(事项登记!$B$5:$B$24,A17,事项登记!$C$5:$C$24,"&lt;="&amp;BaseDate,事项登记!$P$5:$P$24,"有效")</f>
        <v>0</v>
      </c>
      <c r="C17" s="16" t="n">
        <f aca="false">COUNTIFS(事项登记!$B$5:$B$24,A17,事项登记!$I$5:$I$24,"是")+COUNTIFS(事项登记!$B$5:$B$24,A17,事项登记!$I$5:$I$24,"否")</f>
        <v>0</v>
      </c>
      <c r="D17" s="16" t="n">
        <f aca="false">COUNTIFS(事项登记!$B$5:$B$24,$A17,事项登记!$I$5:$I$24,"是")</f>
        <v>0</v>
      </c>
      <c r="E17" s="20" t="str">
        <f aca="false">IF(C17=0,"",D17/C17)</f>
        <v/>
      </c>
      <c r="F17" s="18" t="str">
        <f aca="false">IF(C17=0,"",SUMIF(事项登记!$B$5:$B$24,$A17,事项登记!$H$5:$H$24)/C17)</f>
        <v/>
      </c>
    </row>
    <row r="18" customFormat="false" ht="25.5" hidden="false" customHeight="true" outlineLevel="0" collapsed="false">
      <c r="A18" s="8" t="s">
        <v>93</v>
      </c>
      <c r="B18" s="16" t="n">
        <f aca="false">COUNTIFS(事项登记!$B$5:$B$24,A18,事项登记!$C$5:$C$24,"&lt;="&amp;BaseDate,事项登记!$P$5:$P$24,"有效")</f>
        <v>0</v>
      </c>
      <c r="C18" s="16" t="n">
        <f aca="false">COUNTIFS(事项登记!$B$5:$B$24,A18,事项登记!$I$5:$I$24,"是")+COUNTIFS(事项登记!$B$5:$B$24,A18,事项登记!$I$5:$I$24,"否")</f>
        <v>0</v>
      </c>
      <c r="D18" s="16" t="n">
        <f aca="false">COUNTIFS(事项登记!$B$5:$B$24,$A18,事项登记!$I$5:$I$24,"是")</f>
        <v>0</v>
      </c>
      <c r="E18" s="20" t="str">
        <f aca="false">IF(C18=0,"",D18/C18)</f>
        <v/>
      </c>
      <c r="F18" s="18" t="str">
        <f aca="false">IF(C18=0,"",SUMIF(事项登记!$B$5:$B$24,$A18,事项登记!$H$5:$H$24)/C18)</f>
        <v/>
      </c>
    </row>
    <row r="19" customFormat="false" ht="25.5" hidden="false" customHeight="true" outlineLevel="0" collapsed="false">
      <c r="A19" s="8" t="s">
        <v>94</v>
      </c>
      <c r="B19" s="16" t="n">
        <f aca="false">COUNTIFS(事项登记!$B$5:$B$24,A19,事项登记!$C$5:$C$24,"&lt;="&amp;BaseDate,事项登记!$P$5:$P$24,"有效")</f>
        <v>0</v>
      </c>
      <c r="C19" s="16" t="n">
        <f aca="false">COUNTIFS(事项登记!$B$5:$B$24,A19,事项登记!$I$5:$I$24,"是")+COUNTIFS(事项登记!$B$5:$B$24,A19,事项登记!$I$5:$I$24,"否")</f>
        <v>0</v>
      </c>
      <c r="D19" s="16" t="n">
        <f aca="false">COUNTIFS(事项登记!$B$5:$B$24,$A19,事项登记!$I$5:$I$24,"是")</f>
        <v>0</v>
      </c>
      <c r="E19" s="20" t="str">
        <f aca="false">IF(C19=0,"",D19/C19)</f>
        <v/>
      </c>
      <c r="F19" s="18" t="str">
        <f aca="false">IF(C19=0,"",SUMIF(事项登记!$B$5:$B$24,$A19,事项登记!$H$5:$H$24)/C19)</f>
        <v/>
      </c>
    </row>
    <row r="20" customFormat="false" ht="25.5" hidden="false" customHeight="true" outlineLevel="0" collapsed="false">
      <c r="A20" s="8" t="s">
        <v>95</v>
      </c>
      <c r="B20" s="16" t="n">
        <f aca="false">COUNTIFS(事项登记!$B$5:$B$24,A20,事项登记!$C$5:$C$24,"&lt;="&amp;BaseDate,事项登记!$P$5:$P$24,"有效")</f>
        <v>0</v>
      </c>
      <c r="C20" s="16" t="n">
        <f aca="false">COUNTIFS(事项登记!$B$5:$B$24,A20,事项登记!$I$5:$I$24,"是")+COUNTIFS(事项登记!$B$5:$B$24,A20,事项登记!$I$5:$I$24,"否")</f>
        <v>0</v>
      </c>
      <c r="D20" s="16" t="n">
        <f aca="false">COUNTIFS(事项登记!$B$5:$B$24,$A20,事项登记!$I$5:$I$24,"是")</f>
        <v>0</v>
      </c>
      <c r="E20" s="20" t="str">
        <f aca="false">IF(C20=0,"",D20/C20)</f>
        <v/>
      </c>
      <c r="F20" s="18" t="str">
        <f aca="false">IF(C20=0,"",SUMIF(事项登记!$B$5:$B$24,$A20,事项登记!$H$5:$H$24)/C20)</f>
        <v/>
      </c>
    </row>
    <row r="21" customFormat="false" ht="25.5" hidden="false" customHeight="true" outlineLevel="0" collapsed="false">
      <c r="A21" s="8" t="s">
        <v>96</v>
      </c>
      <c r="B21" s="16" t="n">
        <f aca="false">COUNTIFS(事项登记!$B$5:$B$24,A21,事项登记!$C$5:$C$24,"&lt;="&amp;BaseDate,事项登记!$P$5:$P$24,"有效")</f>
        <v>0</v>
      </c>
      <c r="C21" s="16" t="n">
        <f aca="false">COUNTIFS(事项登记!$B$5:$B$24,A21,事项登记!$I$5:$I$24,"是")+COUNTIFS(事项登记!$B$5:$B$24,A21,事项登记!$I$5:$I$24,"否")</f>
        <v>0</v>
      </c>
      <c r="D21" s="16" t="n">
        <f aca="false">COUNTIFS(事项登记!$B$5:$B$24,$A21,事项登记!$I$5:$I$24,"是")</f>
        <v>0</v>
      </c>
      <c r="E21" s="20" t="str">
        <f aca="false">IF(C21=0,"",D21/C21)</f>
        <v/>
      </c>
      <c r="F21" s="18" t="str">
        <f aca="false">IF(C21=0,"",SUMIF(事项登记!$B$5:$B$24,$A21,事项登记!$H$5:$H$24)/C21)</f>
        <v/>
      </c>
    </row>
    <row r="22" customFormat="false" ht="15" hidden="false" customHeight="false" outlineLevel="0" collapsed="false">
      <c r="A22" s="23" t="s">
        <v>97</v>
      </c>
      <c r="B22" s="24" t="n">
        <f aca="false">SUM(B17:B21)</f>
        <v>0</v>
      </c>
      <c r="C22" s="24" t="n">
        <f aca="false">SUM(C17:C21)</f>
        <v>0</v>
      </c>
      <c r="D22" s="24" t="n">
        <f aca="false">SUM(D17:D21)</f>
        <v>0</v>
      </c>
      <c r="E22" s="25" t="str">
        <f aca="false">IF(C22=0,"",D22/C22)</f>
        <v/>
      </c>
      <c r="F22" s="26" t="str">
        <f aca="false">B11</f>
        <v/>
      </c>
    </row>
    <row r="24" customFormat="false" ht="39.75" hidden="false" customHeight="true" outlineLevel="0" collapsed="false">
      <c r="A24" s="4" t="s">
        <v>98</v>
      </c>
      <c r="B24" s="4"/>
      <c r="C24" s="4"/>
      <c r="D24" s="4"/>
      <c r="E24" s="4"/>
      <c r="F24" s="4"/>
    </row>
  </sheetData>
  <mergeCells count="15">
    <mergeCell ref="A1:F1"/>
    <mergeCell ref="A2:F2"/>
    <mergeCell ref="A4:F4"/>
    <mergeCell ref="C5:F5"/>
    <mergeCell ref="C6:F6"/>
    <mergeCell ref="C7:F7"/>
    <mergeCell ref="C8:F8"/>
    <mergeCell ref="C9:F9"/>
    <mergeCell ref="C10:F10"/>
    <mergeCell ref="C11:F11"/>
    <mergeCell ref="C12:F12"/>
    <mergeCell ref="C13:F13"/>
    <mergeCell ref="C14:F14"/>
    <mergeCell ref="A15:F15"/>
    <mergeCell ref="A24:F24"/>
  </mergeCells>
  <printOptions headings="false" gridLines="false" gridLinesSet="true" horizontalCentered="true" verticalCentered="false"/>
  <pageMargins left="0.3" right="0.3" top="0.5" bottom="0.5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&amp;K808080&amp;A｜第 &amp;P / &amp;N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14"/>
    <col collapsed="false" customWidth="true" hidden="false" outlineLevel="0" max="3" min="3" style="0" width="12"/>
    <col collapsed="false" customWidth="true" hidden="false" outlineLevel="0" max="4" min="4" style="0" width="9"/>
    <col collapsed="false" customWidth="true" hidden="false" outlineLevel="0" max="5" min="5" style="0" width="13"/>
    <col collapsed="false" customWidth="true" hidden="false" outlineLevel="0" max="7" min="6" style="0" width="12"/>
    <col collapsed="false" customWidth="true" hidden="false" outlineLevel="0" max="8" min="8" style="0" width="14"/>
    <col collapsed="false" customWidth="true" hidden="false" outlineLevel="0" max="10" min="9" style="0" width="10"/>
    <col collapsed="false" customWidth="true" hidden="false" outlineLevel="0" max="11" min="11" style="0" width="11"/>
    <col collapsed="false" customWidth="true" hidden="false" outlineLevel="0" max="12" min="12" style="0" width="50"/>
    <col collapsed="false" customWidth="true" hidden="false" outlineLevel="0" max="14" min="13" style="0" width="10"/>
    <col collapsed="false" customWidth="true" hidden="false" outlineLevel="0" max="15" min="15" style="0" width="15"/>
    <col collapsed="false" customWidth="true" hidden="false" outlineLevel="0" max="16" min="16" style="0" width="22"/>
  </cols>
  <sheetData>
    <row r="1" customFormat="false" ht="30" hidden="false" customHeight="true" outlineLevel="0" collapsed="false">
      <c r="A1" s="1" t="s">
        <v>99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customFormat="false" ht="19.5" hidden="false" customHeight="true" outlineLevel="0" collapsed="false">
      <c r="A2" s="2" t="s">
        <v>100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customFormat="false" ht="24" hidden="false" customHeight="true" outlineLevel="0" collapsed="false">
      <c r="A3" s="13" t="s">
        <v>48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</row>
    <row r="4" customFormat="false" ht="37.5" hidden="false" customHeight="true" outlineLevel="0" collapsed="false">
      <c r="A4" s="10" t="s">
        <v>49</v>
      </c>
      <c r="B4" s="10" t="s">
        <v>50</v>
      </c>
      <c r="C4" s="10" t="s">
        <v>51</v>
      </c>
      <c r="D4" s="10" t="s">
        <v>52</v>
      </c>
      <c r="E4" s="10" t="s">
        <v>33</v>
      </c>
      <c r="F4" s="10" t="s">
        <v>53</v>
      </c>
      <c r="G4" s="10" t="s">
        <v>54</v>
      </c>
      <c r="H4" s="10" t="s">
        <v>55</v>
      </c>
      <c r="I4" s="10" t="s">
        <v>56</v>
      </c>
      <c r="J4" s="10" t="s">
        <v>57</v>
      </c>
      <c r="K4" s="10" t="s">
        <v>58</v>
      </c>
      <c r="L4" s="10" t="s">
        <v>59</v>
      </c>
      <c r="M4" s="10" t="s">
        <v>60</v>
      </c>
      <c r="N4" s="10" t="s">
        <v>61</v>
      </c>
      <c r="O4" s="10" t="s">
        <v>62</v>
      </c>
      <c r="P4" s="10" t="s">
        <v>63</v>
      </c>
    </row>
    <row r="5" customFormat="false" ht="31.5" hidden="false" customHeight="true" outlineLevel="0" collapsed="false">
      <c r="A5" s="14" t="s">
        <v>101</v>
      </c>
      <c r="B5" s="27" t="s">
        <v>92</v>
      </c>
      <c r="C5" s="15" t="n">
        <v>46303</v>
      </c>
      <c r="D5" s="11" t="s">
        <v>39</v>
      </c>
      <c r="E5" s="16" t="n">
        <f aca="false">IF($D5="","",IFERROR(VLOOKUP($D5,档位表!$A$5:$B$7,2,FALSE()),""))</f>
        <v>5</v>
      </c>
      <c r="F5" s="17" t="n">
        <f aca="false">IF(OR(C5="",E5=""),"",IF(AND(ISNUMBER(C5),ISNUMBER(E5)),C5+E5,""))</f>
        <v>46308</v>
      </c>
      <c r="G5" s="15" t="n">
        <v>46307</v>
      </c>
      <c r="H5" s="18" t="n">
        <f aca="false">IF(OR(P5&lt;&gt;"有效",G5="",G5&gt;BaseDate,C5&gt;BaseDate),"",G5-C5)</f>
        <v>4</v>
      </c>
      <c r="I5" s="19" t="str">
        <f aca="false">IF(H5="","",IF(G5&lt;=F5,"是","否"))</f>
        <v>是</v>
      </c>
      <c r="J5" s="18" t="n">
        <f aca="false">IF(H5="","",MAX(0,G5-F5))</f>
        <v>0</v>
      </c>
      <c r="K5" s="27" t="s">
        <v>102</v>
      </c>
      <c r="L5" s="21" t="s">
        <v>103</v>
      </c>
      <c r="M5" s="27" t="n">
        <v>0</v>
      </c>
      <c r="N5" s="27" t="n">
        <v>0</v>
      </c>
      <c r="O5" s="18" t="str">
        <f aca="false">IF(OR(P5&lt;&gt;"有效",C5&gt;BaseDate),"",IF(OR(G5="",G5&gt;BaseDate),MAX(0,BaseDate-F5),""))</f>
        <v/>
      </c>
      <c r="P5" s="18" t="str">
        <f aca="false">IF(COUNTA(A5:D5,G5,K5:N5)=0,"",IF(OR(A5="",AND(B5&lt;&gt;"合同审查",B5&lt;&gt;"合规咨询",B5&lt;&gt;"争议支持",B5&lt;&gt;"日常咨询",B5&lt;&gt;"其他"),K5="",NOT(ISNUMBER(C5)),NOT(ISNUMBER(E5))),"缺必填/日期或档位无效",IF(OR(C5&lt;=0,E5&lt;0,AND(G5&lt;&gt;"",OR(NOT(ISNUMBER(G5)),G5&lt;C5))),"日期异常",IF(COUNTIF($A$5:$A$24,A5)&gt;1,"编号重复","有效"))))</f>
        <v>有效</v>
      </c>
    </row>
    <row r="6" customFormat="false" ht="31.5" hidden="false" customHeight="true" outlineLevel="0" collapsed="false">
      <c r="A6" s="14" t="s">
        <v>104</v>
      </c>
      <c r="B6" s="27" t="s">
        <v>92</v>
      </c>
      <c r="C6" s="15" t="n">
        <v>46304</v>
      </c>
      <c r="D6" s="11" t="s">
        <v>36</v>
      </c>
      <c r="E6" s="16" t="n">
        <f aca="false">IF($D6="","",IFERROR(VLOOKUP($D6,档位表!$A$5:$B$7,2,FALSE()),""))</f>
        <v>2</v>
      </c>
      <c r="F6" s="17" t="n">
        <f aca="false">IF(OR(C6="",E6=""),"",IF(AND(ISNUMBER(C6),ISNUMBER(E6)),C6+E6,""))</f>
        <v>46306</v>
      </c>
      <c r="G6" s="15" t="n">
        <v>46306</v>
      </c>
      <c r="H6" s="18" t="n">
        <f aca="false">IF(OR(P6&lt;&gt;"有效",G6="",G6&gt;BaseDate,C6&gt;BaseDate),"",G6-C6)</f>
        <v>2</v>
      </c>
      <c r="I6" s="19" t="str">
        <f aca="false">IF(H6="","",IF(G6&lt;=F6,"是","否"))</f>
        <v>是</v>
      </c>
      <c r="J6" s="18" t="n">
        <f aca="false">IF(H6="","",MAX(0,G6-F6))</f>
        <v>0</v>
      </c>
      <c r="K6" s="27" t="s">
        <v>102</v>
      </c>
      <c r="L6" s="21" t="s">
        <v>105</v>
      </c>
      <c r="M6" s="27" t="n">
        <v>0</v>
      </c>
      <c r="N6" s="27" t="n">
        <v>0</v>
      </c>
      <c r="O6" s="18" t="str">
        <f aca="false">IF(OR(P6&lt;&gt;"有效",C6&gt;BaseDate),"",IF(OR(G6="",G6&gt;BaseDate),MAX(0,BaseDate-F6),""))</f>
        <v/>
      </c>
      <c r="P6" s="18" t="str">
        <f aca="false">IF(COUNTA(A6:D6,G6,K6:N6)=0,"",IF(OR(A6="",AND(B6&lt;&gt;"合同审查",B6&lt;&gt;"合规咨询",B6&lt;&gt;"争议支持",B6&lt;&gt;"日常咨询",B6&lt;&gt;"其他"),K6="",NOT(ISNUMBER(C6)),NOT(ISNUMBER(E6))),"缺必填/日期或档位无效",IF(OR(C6&lt;=0,E6&lt;0,AND(G6&lt;&gt;"",OR(NOT(ISNUMBER(G6)),G6&lt;C6))),"日期异常",IF(COUNTIF($A$5:$A$24,A6)&gt;1,"编号重复","有效"))))</f>
        <v>有效</v>
      </c>
    </row>
    <row r="7" customFormat="false" ht="31.5" hidden="false" customHeight="true" outlineLevel="0" collapsed="false">
      <c r="A7" s="14" t="s">
        <v>106</v>
      </c>
      <c r="B7" s="27" t="s">
        <v>93</v>
      </c>
      <c r="C7" s="15" t="n">
        <v>46307</v>
      </c>
      <c r="D7" s="11" t="s">
        <v>39</v>
      </c>
      <c r="E7" s="16" t="n">
        <f aca="false">IF($D7="","",IFERROR(VLOOKUP($D7,档位表!$A$5:$B$7,2,FALSE()),""))</f>
        <v>5</v>
      </c>
      <c r="F7" s="17" t="n">
        <f aca="false">IF(OR(C7="",E7=""),"",IF(AND(ISNUMBER(C7),ISNUMBER(E7)),C7+E7,""))</f>
        <v>46312</v>
      </c>
      <c r="G7" s="15" t="n">
        <v>46314</v>
      </c>
      <c r="H7" s="18" t="n">
        <f aca="false">IF(OR(P7&lt;&gt;"有效",G7="",G7&gt;BaseDate,C7&gt;BaseDate),"",G7-C7)</f>
        <v>7</v>
      </c>
      <c r="I7" s="19" t="str">
        <f aca="false">IF(H7="","",IF(G7&lt;=F7,"是","否"))</f>
        <v>否</v>
      </c>
      <c r="J7" s="18" t="n">
        <f aca="false">IF(H7="","",MAX(0,G7-F7))</f>
        <v>2</v>
      </c>
      <c r="K7" s="27" t="s">
        <v>107</v>
      </c>
      <c r="L7" s="21" t="s">
        <v>108</v>
      </c>
      <c r="M7" s="27" t="n">
        <v>0</v>
      </c>
      <c r="N7" s="27" t="n">
        <v>0</v>
      </c>
      <c r="O7" s="18" t="str">
        <f aca="false">IF(OR(P7&lt;&gt;"有效",C7&gt;BaseDate),"",IF(OR(G7="",G7&gt;BaseDate),MAX(0,BaseDate-F7),""))</f>
        <v/>
      </c>
      <c r="P7" s="18" t="str">
        <f aca="false">IF(COUNTA(A7:D7,G7,K7:N7)=0,"",IF(OR(A7="",AND(B7&lt;&gt;"合同审查",B7&lt;&gt;"合规咨询",B7&lt;&gt;"争议支持",B7&lt;&gt;"日常咨询",B7&lt;&gt;"其他"),K7="",NOT(ISNUMBER(C7)),NOT(ISNUMBER(E7))),"缺必填/日期或档位无效",IF(OR(C7&lt;=0,E7&lt;0,AND(G7&lt;&gt;"",OR(NOT(ISNUMBER(G7)),G7&lt;C7))),"日期异常",IF(COUNTIF($A$5:$A$24,A7)&gt;1,"编号重复","有效"))))</f>
        <v>有效</v>
      </c>
    </row>
    <row r="8" customFormat="false" ht="31.5" hidden="false" customHeight="true" outlineLevel="0" collapsed="false">
      <c r="A8" s="14" t="s">
        <v>109</v>
      </c>
      <c r="B8" s="27" t="s">
        <v>94</v>
      </c>
      <c r="C8" s="15" t="n">
        <v>46296</v>
      </c>
      <c r="D8" s="11" t="s">
        <v>36</v>
      </c>
      <c r="E8" s="16" t="n">
        <f aca="false">IF($D8="","",IFERROR(VLOOKUP($D8,档位表!$A$5:$B$7,2,FALSE()),""))</f>
        <v>2</v>
      </c>
      <c r="F8" s="17" t="n">
        <f aca="false">IF(OR(C8="",E8=""),"",IF(AND(ISNUMBER(C8),ISNUMBER(E8)),C8+E8,""))</f>
        <v>46298</v>
      </c>
      <c r="G8" s="15" t="n">
        <v>46298</v>
      </c>
      <c r="H8" s="18" t="n">
        <f aca="false">IF(OR(P8&lt;&gt;"有效",G8="",G8&gt;BaseDate,C8&gt;BaseDate),"",G8-C8)</f>
        <v>2</v>
      </c>
      <c r="I8" s="19" t="str">
        <f aca="false">IF(H8="","",IF(G8&lt;=F8,"是","否"))</f>
        <v>是</v>
      </c>
      <c r="J8" s="18" t="n">
        <f aca="false">IF(H8="","",MAX(0,G8-F8))</f>
        <v>0</v>
      </c>
      <c r="K8" s="27" t="s">
        <v>110</v>
      </c>
      <c r="L8" s="21" t="s">
        <v>111</v>
      </c>
      <c r="M8" s="27" t="n">
        <v>0</v>
      </c>
      <c r="N8" s="27" t="n">
        <v>0</v>
      </c>
      <c r="O8" s="18" t="str">
        <f aca="false">IF(OR(P8&lt;&gt;"有效",C8&gt;BaseDate),"",IF(OR(G8="",G8&gt;BaseDate),MAX(0,BaseDate-F8),""))</f>
        <v/>
      </c>
      <c r="P8" s="18" t="str">
        <f aca="false">IF(COUNTA(A8:D8,G8,K8:N8)=0,"",IF(OR(A8="",AND(B8&lt;&gt;"合同审查",B8&lt;&gt;"合规咨询",B8&lt;&gt;"争议支持",B8&lt;&gt;"日常咨询",B8&lt;&gt;"其他"),K8="",NOT(ISNUMBER(C8)),NOT(ISNUMBER(E8))),"缺必填/日期或档位无效",IF(OR(C8&lt;=0,E8&lt;0,AND(G8&lt;&gt;"",OR(NOT(ISNUMBER(G8)),G8&lt;C8))),"日期异常",IF(COUNTIF($A$5:$A$24,A8)&gt;1,"编号重复","有效"))))</f>
        <v>有效</v>
      </c>
    </row>
    <row r="9" customFormat="false" ht="31.5" hidden="false" customHeight="true" outlineLevel="0" collapsed="false">
      <c r="A9" s="14" t="s">
        <v>112</v>
      </c>
      <c r="B9" s="27" t="s">
        <v>95</v>
      </c>
      <c r="C9" s="15" t="n">
        <v>46310</v>
      </c>
      <c r="D9" s="11" t="s">
        <v>42</v>
      </c>
      <c r="E9" s="16" t="n">
        <f aca="false">IF($D9="","",IFERROR(VLOOKUP($D9,档位表!$A$5:$B$7,2,FALSE()),""))</f>
        <v>10</v>
      </c>
      <c r="F9" s="17" t="n">
        <f aca="false">IF(OR(C9="",E9=""),"",IF(AND(ISNUMBER(C9),ISNUMBER(E9)),C9+E9,""))</f>
        <v>46320</v>
      </c>
      <c r="G9" s="15" t="n">
        <v>46317</v>
      </c>
      <c r="H9" s="18" t="n">
        <f aca="false">IF(OR(P9&lt;&gt;"有效",G9="",G9&gt;BaseDate,C9&gt;BaseDate),"",G9-C9)</f>
        <v>7</v>
      </c>
      <c r="I9" s="19" t="str">
        <f aca="false">IF(H9="","",IF(G9&lt;=F9,"是","否"))</f>
        <v>是</v>
      </c>
      <c r="J9" s="18" t="n">
        <f aca="false">IF(H9="","",MAX(0,G9-F9))</f>
        <v>0</v>
      </c>
      <c r="K9" s="27" t="s">
        <v>102</v>
      </c>
      <c r="L9" s="21" t="s">
        <v>113</v>
      </c>
      <c r="M9" s="27" t="n">
        <v>0</v>
      </c>
      <c r="N9" s="27" t="n">
        <v>0</v>
      </c>
      <c r="O9" s="18" t="str">
        <f aca="false">IF(OR(P9&lt;&gt;"有效",C9&gt;BaseDate),"",IF(OR(G9="",G9&gt;BaseDate),MAX(0,BaseDate-F9),""))</f>
        <v/>
      </c>
      <c r="P9" s="18" t="str">
        <f aca="false">IF(COUNTA(A9:D9,G9,K9:N9)=0,"",IF(OR(A9="",AND(B9&lt;&gt;"合同审查",B9&lt;&gt;"合规咨询",B9&lt;&gt;"争议支持",B9&lt;&gt;"日常咨询",B9&lt;&gt;"其他"),K9="",NOT(ISNUMBER(C9)),NOT(ISNUMBER(E9))),"缺必填/日期或档位无效",IF(OR(C9&lt;=0,E9&lt;0,AND(G9&lt;&gt;"",OR(NOT(ISNUMBER(G9)),G9&lt;C9))),"日期异常",IF(COUNTIF($A$5:$A$24,A9)&gt;1,"编号重复","有效"))))</f>
        <v>有效</v>
      </c>
    </row>
    <row r="10" customFormat="false" ht="31.5" hidden="false" customHeight="true" outlineLevel="0" collapsed="false">
      <c r="A10" s="14" t="s">
        <v>114</v>
      </c>
      <c r="B10" s="27" t="s">
        <v>95</v>
      </c>
      <c r="C10" s="15" t="n">
        <v>46315</v>
      </c>
      <c r="D10" s="11" t="s">
        <v>39</v>
      </c>
      <c r="E10" s="16" t="n">
        <f aca="false">IF($D10="","",IFERROR(VLOOKUP($D10,档位表!$A$5:$B$7,2,FALSE()),""))</f>
        <v>5</v>
      </c>
      <c r="F10" s="17" t="n">
        <f aca="false">IF(OR(C10="",E10=""),"",IF(AND(ISNUMBER(C10),ISNUMBER(E10)),C10+E10,""))</f>
        <v>46320</v>
      </c>
      <c r="G10" s="15"/>
      <c r="H10" s="18" t="str">
        <f aca="false">IF(OR(P10&lt;&gt;"有效",G10="",G10&gt;BaseDate,C10&gt;BaseDate),"",G10-C10)</f>
        <v/>
      </c>
      <c r="I10" s="19" t="str">
        <f aca="false">IF(H10="","",IF(G10&lt;=F10,"是","否"))</f>
        <v/>
      </c>
      <c r="J10" s="18" t="str">
        <f aca="false">IF(H10="","",MAX(0,G10-F10))</f>
        <v/>
      </c>
      <c r="K10" s="27" t="s">
        <v>102</v>
      </c>
      <c r="L10" s="21" t="s">
        <v>115</v>
      </c>
      <c r="M10" s="27" t="n">
        <v>0</v>
      </c>
      <c r="N10" s="27" t="n">
        <v>0</v>
      </c>
      <c r="O10" s="18" t="n">
        <f aca="false">IF(OR(P10&lt;&gt;"有效",C10&gt;BaseDate),"",IF(OR(G10="",G10&gt;BaseDate),MAX(0,BaseDate-F10),""))</f>
        <v>6</v>
      </c>
      <c r="P10" s="18" t="str">
        <f aca="false">IF(COUNTA(A10:D10,G10,K10:N10)=0,"",IF(OR(A10="",AND(B10&lt;&gt;"合同审查",B10&lt;&gt;"合规咨询",B10&lt;&gt;"争议支持",B10&lt;&gt;"日常咨询",B10&lt;&gt;"其他"),K10="",NOT(ISNUMBER(C10)),NOT(ISNUMBER(E10))),"缺必填/日期或档位无效",IF(OR(C10&lt;=0,E10&lt;0,AND(G10&lt;&gt;"",OR(NOT(ISNUMBER(G10)),G10&lt;C10))),"日期异常",IF(COUNTIF($A$5:$A$24,A10)&gt;1,"编号重复","有效"))))</f>
        <v>有效</v>
      </c>
    </row>
    <row r="11" customFormat="false" ht="31.5" hidden="false" customHeight="true" outlineLevel="0" collapsed="false">
      <c r="A11" s="14" t="s">
        <v>116</v>
      </c>
      <c r="B11" s="27" t="s">
        <v>92</v>
      </c>
      <c r="C11" s="15" t="n">
        <v>46317</v>
      </c>
      <c r="D11" s="11" t="s">
        <v>36</v>
      </c>
      <c r="E11" s="16" t="n">
        <f aca="false">IF($D11="","",IFERROR(VLOOKUP($D11,档位表!$A$5:$B$7,2,FALSE()),""))</f>
        <v>2</v>
      </c>
      <c r="F11" s="17" t="n">
        <f aca="false">IF(OR(C11="",E11=""),"",IF(AND(ISNUMBER(C11),ISNUMBER(E11)),C11+E11,""))</f>
        <v>46319</v>
      </c>
      <c r="G11" s="15" t="n">
        <v>46319</v>
      </c>
      <c r="H11" s="18" t="n">
        <f aca="false">IF(OR(P11&lt;&gt;"有效",G11="",G11&gt;BaseDate,C11&gt;BaseDate),"",G11-C11)</f>
        <v>2</v>
      </c>
      <c r="I11" s="19" t="str">
        <f aca="false">IF(H11="","",IF(G11&lt;=F11,"是","否"))</f>
        <v>是</v>
      </c>
      <c r="J11" s="18" t="n">
        <f aca="false">IF(H11="","",MAX(0,G11-F11))</f>
        <v>0</v>
      </c>
      <c r="K11" s="27" t="s">
        <v>102</v>
      </c>
      <c r="L11" s="21" t="s">
        <v>117</v>
      </c>
      <c r="M11" s="27" t="n">
        <v>0</v>
      </c>
      <c r="N11" s="27" t="n">
        <v>0</v>
      </c>
      <c r="O11" s="18" t="str">
        <f aca="false">IF(OR(P11&lt;&gt;"有效",C11&gt;BaseDate),"",IF(OR(G11="",G11&gt;BaseDate),MAX(0,BaseDate-F11),""))</f>
        <v/>
      </c>
      <c r="P11" s="18" t="str">
        <f aca="false">IF(COUNTA(A11:D11,G11,K11:N11)=0,"",IF(OR(A11="",AND(B11&lt;&gt;"合同审查",B11&lt;&gt;"合规咨询",B11&lt;&gt;"争议支持",B11&lt;&gt;"日常咨询",B11&lt;&gt;"其他"),K11="",NOT(ISNUMBER(C11)),NOT(ISNUMBER(E11))),"缺必填/日期或档位无效",IF(OR(C11&lt;=0,E11&lt;0,AND(G11&lt;&gt;"",OR(NOT(ISNUMBER(G11)),G11&lt;C11))),"日期异常",IF(COUNTIF($A$5:$A$24,A11)&gt;1,"编号重复","有效"))))</f>
        <v>有效</v>
      </c>
    </row>
    <row r="12" customFormat="false" ht="31.5" hidden="false" customHeight="true" outlineLevel="0" collapsed="false">
      <c r="A12" s="14" t="s">
        <v>118</v>
      </c>
      <c r="B12" s="27" t="s">
        <v>93</v>
      </c>
      <c r="C12" s="15" t="n">
        <v>46321</v>
      </c>
      <c r="D12" s="11" t="s">
        <v>42</v>
      </c>
      <c r="E12" s="16" t="n">
        <f aca="false">IF($D12="","",IFERROR(VLOOKUP($D12,档位表!$A$5:$B$7,2,FALSE()),""))</f>
        <v>10</v>
      </c>
      <c r="F12" s="17" t="n">
        <f aca="false">IF(OR(C12="",E12=""),"",IF(AND(ISNUMBER(C12),ISNUMBER(E12)),C12+E12,""))</f>
        <v>46331</v>
      </c>
      <c r="G12" s="15"/>
      <c r="H12" s="18" t="str">
        <f aca="false">IF(OR(P12&lt;&gt;"有效",G12="",G12&gt;BaseDate,C12&gt;BaseDate),"",G12-C12)</f>
        <v/>
      </c>
      <c r="I12" s="19" t="str">
        <f aca="false">IF(H12="","",IF(G12&lt;=F12,"是","否"))</f>
        <v/>
      </c>
      <c r="J12" s="18" t="str">
        <f aca="false">IF(H12="","",MAX(0,G12-F12))</f>
        <v/>
      </c>
      <c r="K12" s="27" t="s">
        <v>107</v>
      </c>
      <c r="L12" s="21" t="s">
        <v>119</v>
      </c>
      <c r="M12" s="27" t="n">
        <v>0</v>
      </c>
      <c r="N12" s="27" t="n">
        <v>0</v>
      </c>
      <c r="O12" s="18" t="n">
        <f aca="false">IF(OR(P12&lt;&gt;"有效",C12&gt;BaseDate),"",IF(OR(G12="",G12&gt;BaseDate),MAX(0,BaseDate-F12),""))</f>
        <v>0</v>
      </c>
      <c r="P12" s="18" t="str">
        <f aca="false">IF(COUNTA(A12:D12,G12,K12:N12)=0,"",IF(OR(A12="",AND(B12&lt;&gt;"合同审查",B12&lt;&gt;"合规咨询",B12&lt;&gt;"争议支持",B12&lt;&gt;"日常咨询",B12&lt;&gt;"其他"),K12="",NOT(ISNUMBER(C12)),NOT(ISNUMBER(E12))),"缺必填/日期或档位无效",IF(OR(C12&lt;=0,E12&lt;0,AND(G12&lt;&gt;"",OR(NOT(ISNUMBER(G12)),G12&lt;C12))),"日期异常",IF(COUNTIF($A$5:$A$24,A12)&gt;1,"编号重复","有效"))))</f>
        <v>有效</v>
      </c>
    </row>
    <row r="13" customFormat="false" ht="31.5" hidden="false" customHeight="true" outlineLevel="0" collapsed="false">
      <c r="A13" s="27"/>
      <c r="B13" s="27"/>
      <c r="C13" s="15"/>
      <c r="D13" s="11"/>
      <c r="E13" s="16" t="str">
        <f aca="false">IF($D13="","",IFERROR(VLOOKUP($D13,档位表!$A$5:$B$7,2,FALSE()),""))</f>
        <v/>
      </c>
      <c r="F13" s="17" t="str">
        <f aca="false">IF(OR(C13="",E13=""),"",IF(AND(ISNUMBER(C13),ISNUMBER(E13)),C13+E13,""))</f>
        <v/>
      </c>
      <c r="G13" s="15"/>
      <c r="H13" s="18" t="str">
        <f aca="false">IF(OR(P13&lt;&gt;"有效",G13="",G13&gt;BaseDate,C13&gt;BaseDate),"",G13-C13)</f>
        <v/>
      </c>
      <c r="I13" s="19" t="str">
        <f aca="false">IF(H13="","",IF(G13&lt;=F13,"是","否"))</f>
        <v/>
      </c>
      <c r="J13" s="18" t="str">
        <f aca="false">IF(H13="","",MAX(0,G13-F13))</f>
        <v/>
      </c>
      <c r="K13" s="27"/>
      <c r="L13" s="27"/>
      <c r="M13" s="27"/>
      <c r="N13" s="27"/>
      <c r="O13" s="18" t="str">
        <f aca="false">IF(OR(P13&lt;&gt;"有效",C13&gt;BaseDate),"",IF(OR(G13="",G13&gt;BaseDate),MAX(0,BaseDate-F13),""))</f>
        <v/>
      </c>
      <c r="P13" s="18" t="str">
        <f aca="false">IF(COUNTA(A13:D13,G13,K13:N13)=0,"",IF(OR(A13="",AND(B13&lt;&gt;"合同审查",B13&lt;&gt;"合规咨询",B13&lt;&gt;"争议支持",B13&lt;&gt;"日常咨询",B13&lt;&gt;"其他"),K13="",NOT(ISNUMBER(C13)),NOT(ISNUMBER(E13))),"缺必填/日期或档位无效",IF(OR(C13&lt;=0,E13&lt;0,AND(G13&lt;&gt;"",OR(NOT(ISNUMBER(G13)),G13&lt;C13))),"日期异常",IF(COUNTIF($A$5:$A$24,A13)&gt;1,"编号重复","有效"))))</f>
        <v/>
      </c>
    </row>
    <row r="14" customFormat="false" ht="31.5" hidden="false" customHeight="true" outlineLevel="0" collapsed="false">
      <c r="A14" s="27"/>
      <c r="B14" s="27"/>
      <c r="C14" s="15"/>
      <c r="D14" s="11"/>
      <c r="E14" s="16" t="str">
        <f aca="false">IF($D14="","",IFERROR(VLOOKUP($D14,档位表!$A$5:$B$7,2,FALSE()),""))</f>
        <v/>
      </c>
      <c r="F14" s="17" t="str">
        <f aca="false">IF(OR(C14="",E14=""),"",IF(AND(ISNUMBER(C14),ISNUMBER(E14)),C14+E14,""))</f>
        <v/>
      </c>
      <c r="G14" s="15"/>
      <c r="H14" s="18" t="str">
        <f aca="false">IF(OR(P14&lt;&gt;"有效",G14="",G14&gt;BaseDate,C14&gt;BaseDate),"",G14-C14)</f>
        <v/>
      </c>
      <c r="I14" s="19" t="str">
        <f aca="false">IF(H14="","",IF(G14&lt;=F14,"是","否"))</f>
        <v/>
      </c>
      <c r="J14" s="18" t="str">
        <f aca="false">IF(H14="","",MAX(0,G14-F14))</f>
        <v/>
      </c>
      <c r="K14" s="27"/>
      <c r="L14" s="27"/>
      <c r="M14" s="27"/>
      <c r="N14" s="27"/>
      <c r="O14" s="18" t="str">
        <f aca="false">IF(OR(P14&lt;&gt;"有效",C14&gt;BaseDate),"",IF(OR(G14="",G14&gt;BaseDate),MAX(0,BaseDate-F14),""))</f>
        <v/>
      </c>
      <c r="P14" s="18" t="str">
        <f aca="false">IF(COUNTA(A14:D14,G14,K14:N14)=0,"",IF(OR(A14="",AND(B14&lt;&gt;"合同审查",B14&lt;&gt;"合规咨询",B14&lt;&gt;"争议支持",B14&lt;&gt;"日常咨询",B14&lt;&gt;"其他"),K14="",NOT(ISNUMBER(C14)),NOT(ISNUMBER(E14))),"缺必填/日期或档位无效",IF(OR(C14&lt;=0,E14&lt;0,AND(G14&lt;&gt;"",OR(NOT(ISNUMBER(G14)),G14&lt;C14))),"日期异常",IF(COUNTIF($A$5:$A$24,A14)&gt;1,"编号重复","有效"))))</f>
        <v/>
      </c>
    </row>
    <row r="15" customFormat="false" ht="31.5" hidden="false" customHeight="true" outlineLevel="0" collapsed="false">
      <c r="A15" s="27"/>
      <c r="B15" s="27"/>
      <c r="C15" s="15"/>
      <c r="D15" s="11"/>
      <c r="E15" s="16" t="str">
        <f aca="false">IF($D15="","",IFERROR(VLOOKUP($D15,档位表!$A$5:$B$7,2,FALSE()),""))</f>
        <v/>
      </c>
      <c r="F15" s="17" t="str">
        <f aca="false">IF(OR(C15="",E15=""),"",IF(AND(ISNUMBER(C15),ISNUMBER(E15)),C15+E15,""))</f>
        <v/>
      </c>
      <c r="G15" s="15"/>
      <c r="H15" s="18" t="str">
        <f aca="false">IF(OR(P15&lt;&gt;"有效",G15="",G15&gt;BaseDate,C15&gt;BaseDate),"",G15-C15)</f>
        <v/>
      </c>
      <c r="I15" s="19" t="str">
        <f aca="false">IF(H15="","",IF(G15&lt;=F15,"是","否"))</f>
        <v/>
      </c>
      <c r="J15" s="18" t="str">
        <f aca="false">IF(H15="","",MAX(0,G15-F15))</f>
        <v/>
      </c>
      <c r="K15" s="27"/>
      <c r="L15" s="27"/>
      <c r="M15" s="27"/>
      <c r="N15" s="27"/>
      <c r="O15" s="18" t="str">
        <f aca="false">IF(OR(P15&lt;&gt;"有效",C15&gt;BaseDate),"",IF(OR(G15="",G15&gt;BaseDate),MAX(0,BaseDate-F15),""))</f>
        <v/>
      </c>
      <c r="P15" s="18" t="str">
        <f aca="false">IF(COUNTA(A15:D15,G15,K15:N15)=0,"",IF(OR(A15="",AND(B15&lt;&gt;"合同审查",B15&lt;&gt;"合规咨询",B15&lt;&gt;"争议支持",B15&lt;&gt;"日常咨询",B15&lt;&gt;"其他"),K15="",NOT(ISNUMBER(C15)),NOT(ISNUMBER(E15))),"缺必填/日期或档位无效",IF(OR(C15&lt;=0,E15&lt;0,AND(G15&lt;&gt;"",OR(NOT(ISNUMBER(G15)),G15&lt;C15))),"日期异常",IF(COUNTIF($A$5:$A$24,A15)&gt;1,"编号重复","有效"))))</f>
        <v/>
      </c>
    </row>
    <row r="16" customFormat="false" ht="31.5" hidden="false" customHeight="true" outlineLevel="0" collapsed="false">
      <c r="A16" s="27"/>
      <c r="B16" s="27"/>
      <c r="C16" s="15"/>
      <c r="D16" s="11"/>
      <c r="E16" s="16" t="str">
        <f aca="false">IF($D16="","",IFERROR(VLOOKUP($D16,档位表!$A$5:$B$7,2,FALSE()),""))</f>
        <v/>
      </c>
      <c r="F16" s="17" t="str">
        <f aca="false">IF(OR(C16="",E16=""),"",IF(AND(ISNUMBER(C16),ISNUMBER(E16)),C16+E16,""))</f>
        <v/>
      </c>
      <c r="G16" s="15"/>
      <c r="H16" s="18" t="str">
        <f aca="false">IF(OR(P16&lt;&gt;"有效",G16="",G16&gt;BaseDate,C16&gt;BaseDate),"",G16-C16)</f>
        <v/>
      </c>
      <c r="I16" s="19" t="str">
        <f aca="false">IF(H16="","",IF(G16&lt;=F16,"是","否"))</f>
        <v/>
      </c>
      <c r="J16" s="18" t="str">
        <f aca="false">IF(H16="","",MAX(0,G16-F16))</f>
        <v/>
      </c>
      <c r="K16" s="27"/>
      <c r="L16" s="27"/>
      <c r="M16" s="27"/>
      <c r="N16" s="27"/>
      <c r="O16" s="18" t="str">
        <f aca="false">IF(OR(P16&lt;&gt;"有效",C16&gt;BaseDate),"",IF(OR(G16="",G16&gt;BaseDate),MAX(0,BaseDate-F16),""))</f>
        <v/>
      </c>
      <c r="P16" s="18" t="str">
        <f aca="false">IF(COUNTA(A16:D16,G16,K16:N16)=0,"",IF(OR(A16="",AND(B16&lt;&gt;"合同审查",B16&lt;&gt;"合规咨询",B16&lt;&gt;"争议支持",B16&lt;&gt;"日常咨询",B16&lt;&gt;"其他"),K16="",NOT(ISNUMBER(C16)),NOT(ISNUMBER(E16))),"缺必填/日期或档位无效",IF(OR(C16&lt;=0,E16&lt;0,AND(G16&lt;&gt;"",OR(NOT(ISNUMBER(G16)),G16&lt;C16))),"日期异常",IF(COUNTIF($A$5:$A$24,A16)&gt;1,"编号重复","有效"))))</f>
        <v/>
      </c>
    </row>
    <row r="17" customFormat="false" ht="31.5" hidden="false" customHeight="true" outlineLevel="0" collapsed="false">
      <c r="A17" s="27"/>
      <c r="B17" s="27"/>
      <c r="C17" s="15"/>
      <c r="D17" s="11"/>
      <c r="E17" s="16" t="str">
        <f aca="false">IF($D17="","",IFERROR(VLOOKUP($D17,档位表!$A$5:$B$7,2,FALSE()),""))</f>
        <v/>
      </c>
      <c r="F17" s="17" t="str">
        <f aca="false">IF(OR(C17="",E17=""),"",IF(AND(ISNUMBER(C17),ISNUMBER(E17)),C17+E17,""))</f>
        <v/>
      </c>
      <c r="G17" s="15"/>
      <c r="H17" s="18" t="str">
        <f aca="false">IF(OR(P17&lt;&gt;"有效",G17="",G17&gt;BaseDate,C17&gt;BaseDate),"",G17-C17)</f>
        <v/>
      </c>
      <c r="I17" s="19" t="str">
        <f aca="false">IF(H17="","",IF(G17&lt;=F17,"是","否"))</f>
        <v/>
      </c>
      <c r="J17" s="18" t="str">
        <f aca="false">IF(H17="","",MAX(0,G17-F17))</f>
        <v/>
      </c>
      <c r="K17" s="27"/>
      <c r="L17" s="27"/>
      <c r="M17" s="27"/>
      <c r="N17" s="27"/>
      <c r="O17" s="18" t="str">
        <f aca="false">IF(OR(P17&lt;&gt;"有效",C17&gt;BaseDate),"",IF(OR(G17="",G17&gt;BaseDate),MAX(0,BaseDate-F17),""))</f>
        <v/>
      </c>
      <c r="P17" s="18" t="str">
        <f aca="false">IF(COUNTA(A17:D17,G17,K17:N17)=0,"",IF(OR(A17="",AND(B17&lt;&gt;"合同审查",B17&lt;&gt;"合规咨询",B17&lt;&gt;"争议支持",B17&lt;&gt;"日常咨询",B17&lt;&gt;"其他"),K17="",NOT(ISNUMBER(C17)),NOT(ISNUMBER(E17))),"缺必填/日期或档位无效",IF(OR(C17&lt;=0,E17&lt;0,AND(G17&lt;&gt;"",OR(NOT(ISNUMBER(G17)),G17&lt;C17))),"日期异常",IF(COUNTIF($A$5:$A$24,A17)&gt;1,"编号重复","有效"))))</f>
        <v/>
      </c>
    </row>
    <row r="18" customFormat="false" ht="31.5" hidden="false" customHeight="true" outlineLevel="0" collapsed="false">
      <c r="A18" s="27"/>
      <c r="B18" s="27"/>
      <c r="C18" s="15"/>
      <c r="D18" s="11"/>
      <c r="E18" s="16" t="str">
        <f aca="false">IF($D18="","",IFERROR(VLOOKUP($D18,档位表!$A$5:$B$7,2,FALSE()),""))</f>
        <v/>
      </c>
      <c r="F18" s="17" t="str">
        <f aca="false">IF(OR(C18="",E18=""),"",IF(AND(ISNUMBER(C18),ISNUMBER(E18)),C18+E18,""))</f>
        <v/>
      </c>
      <c r="G18" s="15"/>
      <c r="H18" s="18" t="str">
        <f aca="false">IF(OR(P18&lt;&gt;"有效",G18="",G18&gt;BaseDate,C18&gt;BaseDate),"",G18-C18)</f>
        <v/>
      </c>
      <c r="I18" s="19" t="str">
        <f aca="false">IF(H18="","",IF(G18&lt;=F18,"是","否"))</f>
        <v/>
      </c>
      <c r="J18" s="18" t="str">
        <f aca="false">IF(H18="","",MAX(0,G18-F18))</f>
        <v/>
      </c>
      <c r="K18" s="27"/>
      <c r="L18" s="27"/>
      <c r="M18" s="27"/>
      <c r="N18" s="27"/>
      <c r="O18" s="18" t="str">
        <f aca="false">IF(OR(P18&lt;&gt;"有效",C18&gt;BaseDate),"",IF(OR(G18="",G18&gt;BaseDate),MAX(0,BaseDate-F18),""))</f>
        <v/>
      </c>
      <c r="P18" s="18" t="str">
        <f aca="false">IF(COUNTA(A18:D18,G18,K18:N18)=0,"",IF(OR(A18="",AND(B18&lt;&gt;"合同审查",B18&lt;&gt;"合规咨询",B18&lt;&gt;"争议支持",B18&lt;&gt;"日常咨询",B18&lt;&gt;"其他"),K18="",NOT(ISNUMBER(C18)),NOT(ISNUMBER(E18))),"缺必填/日期或档位无效",IF(OR(C18&lt;=0,E18&lt;0,AND(G18&lt;&gt;"",OR(NOT(ISNUMBER(G18)),G18&lt;C18))),"日期异常",IF(COUNTIF($A$5:$A$24,A18)&gt;1,"编号重复","有效"))))</f>
        <v/>
      </c>
    </row>
    <row r="19" customFormat="false" ht="31.5" hidden="false" customHeight="true" outlineLevel="0" collapsed="false">
      <c r="A19" s="27"/>
      <c r="B19" s="27"/>
      <c r="C19" s="15"/>
      <c r="D19" s="11"/>
      <c r="E19" s="16" t="str">
        <f aca="false">IF($D19="","",IFERROR(VLOOKUP($D19,档位表!$A$5:$B$7,2,FALSE()),""))</f>
        <v/>
      </c>
      <c r="F19" s="17" t="str">
        <f aca="false">IF(OR(C19="",E19=""),"",IF(AND(ISNUMBER(C19),ISNUMBER(E19)),C19+E19,""))</f>
        <v/>
      </c>
      <c r="G19" s="15"/>
      <c r="H19" s="18" t="str">
        <f aca="false">IF(OR(P19&lt;&gt;"有效",G19="",G19&gt;BaseDate,C19&gt;BaseDate),"",G19-C19)</f>
        <v/>
      </c>
      <c r="I19" s="19" t="str">
        <f aca="false">IF(H19="","",IF(G19&lt;=F19,"是","否"))</f>
        <v/>
      </c>
      <c r="J19" s="18" t="str">
        <f aca="false">IF(H19="","",MAX(0,G19-F19))</f>
        <v/>
      </c>
      <c r="K19" s="27"/>
      <c r="L19" s="27"/>
      <c r="M19" s="27"/>
      <c r="N19" s="27"/>
      <c r="O19" s="18" t="str">
        <f aca="false">IF(OR(P19&lt;&gt;"有效",C19&gt;BaseDate),"",IF(OR(G19="",G19&gt;BaseDate),MAX(0,BaseDate-F19),""))</f>
        <v/>
      </c>
      <c r="P19" s="18" t="str">
        <f aca="false">IF(COUNTA(A19:D19,G19,K19:N19)=0,"",IF(OR(A19="",AND(B19&lt;&gt;"合同审查",B19&lt;&gt;"合规咨询",B19&lt;&gt;"争议支持",B19&lt;&gt;"日常咨询",B19&lt;&gt;"其他"),K19="",NOT(ISNUMBER(C19)),NOT(ISNUMBER(E19))),"缺必填/日期或档位无效",IF(OR(C19&lt;=0,E19&lt;0,AND(G19&lt;&gt;"",OR(NOT(ISNUMBER(G19)),G19&lt;C19))),"日期异常",IF(COUNTIF($A$5:$A$24,A19)&gt;1,"编号重复","有效"))))</f>
        <v/>
      </c>
    </row>
    <row r="20" customFormat="false" ht="31.5" hidden="false" customHeight="true" outlineLevel="0" collapsed="false">
      <c r="A20" s="27"/>
      <c r="B20" s="27"/>
      <c r="C20" s="15"/>
      <c r="D20" s="11"/>
      <c r="E20" s="16" t="str">
        <f aca="false">IF($D20="","",IFERROR(VLOOKUP($D20,档位表!$A$5:$B$7,2,FALSE()),""))</f>
        <v/>
      </c>
      <c r="F20" s="17" t="str">
        <f aca="false">IF(OR(C20="",E20=""),"",IF(AND(ISNUMBER(C20),ISNUMBER(E20)),C20+E20,""))</f>
        <v/>
      </c>
      <c r="G20" s="15"/>
      <c r="H20" s="18" t="str">
        <f aca="false">IF(OR(P20&lt;&gt;"有效",G20="",G20&gt;BaseDate,C20&gt;BaseDate),"",G20-C20)</f>
        <v/>
      </c>
      <c r="I20" s="19" t="str">
        <f aca="false">IF(H20="","",IF(G20&lt;=F20,"是","否"))</f>
        <v/>
      </c>
      <c r="J20" s="18" t="str">
        <f aca="false">IF(H20="","",MAX(0,G20-F20))</f>
        <v/>
      </c>
      <c r="K20" s="27"/>
      <c r="L20" s="27"/>
      <c r="M20" s="27"/>
      <c r="N20" s="27"/>
      <c r="O20" s="18" t="str">
        <f aca="false">IF(OR(P20&lt;&gt;"有效",C20&gt;BaseDate),"",IF(OR(G20="",G20&gt;BaseDate),MAX(0,BaseDate-F20),""))</f>
        <v/>
      </c>
      <c r="P20" s="18" t="str">
        <f aca="false">IF(COUNTA(A20:D20,G20,K20:N20)=0,"",IF(OR(A20="",AND(B20&lt;&gt;"合同审查",B20&lt;&gt;"合规咨询",B20&lt;&gt;"争议支持",B20&lt;&gt;"日常咨询",B20&lt;&gt;"其他"),K20="",NOT(ISNUMBER(C20)),NOT(ISNUMBER(E20))),"缺必填/日期或档位无效",IF(OR(C20&lt;=0,E20&lt;0,AND(G20&lt;&gt;"",OR(NOT(ISNUMBER(G20)),G20&lt;C20))),"日期异常",IF(COUNTIF($A$5:$A$24,A20)&gt;1,"编号重复","有效"))))</f>
        <v/>
      </c>
    </row>
    <row r="21" customFormat="false" ht="31.5" hidden="false" customHeight="true" outlineLevel="0" collapsed="false">
      <c r="A21" s="27"/>
      <c r="B21" s="27"/>
      <c r="C21" s="15"/>
      <c r="D21" s="11"/>
      <c r="E21" s="16" t="str">
        <f aca="false">IF($D21="","",IFERROR(VLOOKUP($D21,档位表!$A$5:$B$7,2,FALSE()),""))</f>
        <v/>
      </c>
      <c r="F21" s="17" t="str">
        <f aca="false">IF(OR(C21="",E21=""),"",IF(AND(ISNUMBER(C21),ISNUMBER(E21)),C21+E21,""))</f>
        <v/>
      </c>
      <c r="G21" s="15"/>
      <c r="H21" s="18" t="str">
        <f aca="false">IF(OR(P21&lt;&gt;"有效",G21="",G21&gt;BaseDate,C21&gt;BaseDate),"",G21-C21)</f>
        <v/>
      </c>
      <c r="I21" s="19" t="str">
        <f aca="false">IF(H21="","",IF(G21&lt;=F21,"是","否"))</f>
        <v/>
      </c>
      <c r="J21" s="18" t="str">
        <f aca="false">IF(H21="","",MAX(0,G21-F21))</f>
        <v/>
      </c>
      <c r="K21" s="27"/>
      <c r="L21" s="27"/>
      <c r="M21" s="27"/>
      <c r="N21" s="27"/>
      <c r="O21" s="18" t="str">
        <f aca="false">IF(OR(P21&lt;&gt;"有效",C21&gt;BaseDate),"",IF(OR(G21="",G21&gt;BaseDate),MAX(0,BaseDate-F21),""))</f>
        <v/>
      </c>
      <c r="P21" s="18" t="str">
        <f aca="false">IF(COUNTA(A21:D21,G21,K21:N21)=0,"",IF(OR(A21="",AND(B21&lt;&gt;"合同审查",B21&lt;&gt;"合规咨询",B21&lt;&gt;"争议支持",B21&lt;&gt;"日常咨询",B21&lt;&gt;"其他"),K21="",NOT(ISNUMBER(C21)),NOT(ISNUMBER(E21))),"缺必填/日期或档位无效",IF(OR(C21&lt;=0,E21&lt;0,AND(G21&lt;&gt;"",OR(NOT(ISNUMBER(G21)),G21&lt;C21))),"日期异常",IF(COUNTIF($A$5:$A$24,A21)&gt;1,"编号重复","有效"))))</f>
        <v/>
      </c>
    </row>
    <row r="22" customFormat="false" ht="31.5" hidden="false" customHeight="true" outlineLevel="0" collapsed="false">
      <c r="A22" s="27"/>
      <c r="B22" s="27"/>
      <c r="C22" s="15"/>
      <c r="D22" s="11"/>
      <c r="E22" s="16" t="str">
        <f aca="false">IF($D22="","",IFERROR(VLOOKUP($D22,档位表!$A$5:$B$7,2,FALSE()),""))</f>
        <v/>
      </c>
      <c r="F22" s="17" t="str">
        <f aca="false">IF(OR(C22="",E22=""),"",IF(AND(ISNUMBER(C22),ISNUMBER(E22)),C22+E22,""))</f>
        <v/>
      </c>
      <c r="G22" s="15"/>
      <c r="H22" s="18" t="str">
        <f aca="false">IF(OR(P22&lt;&gt;"有效",G22="",G22&gt;BaseDate,C22&gt;BaseDate),"",G22-C22)</f>
        <v/>
      </c>
      <c r="I22" s="19" t="str">
        <f aca="false">IF(H22="","",IF(G22&lt;=F22,"是","否"))</f>
        <v/>
      </c>
      <c r="J22" s="18" t="str">
        <f aca="false">IF(H22="","",MAX(0,G22-F22))</f>
        <v/>
      </c>
      <c r="K22" s="27"/>
      <c r="L22" s="27"/>
      <c r="M22" s="27"/>
      <c r="N22" s="27"/>
      <c r="O22" s="18" t="str">
        <f aca="false">IF(OR(P22&lt;&gt;"有效",C22&gt;BaseDate),"",IF(OR(G22="",G22&gt;BaseDate),MAX(0,BaseDate-F22),""))</f>
        <v/>
      </c>
      <c r="P22" s="18" t="str">
        <f aca="false">IF(COUNTA(A22:D22,G22,K22:N22)=0,"",IF(OR(A22="",AND(B22&lt;&gt;"合同审查",B22&lt;&gt;"合规咨询",B22&lt;&gt;"争议支持",B22&lt;&gt;"日常咨询",B22&lt;&gt;"其他"),K22="",NOT(ISNUMBER(C22)),NOT(ISNUMBER(E22))),"缺必填/日期或档位无效",IF(OR(C22&lt;=0,E22&lt;0,AND(G22&lt;&gt;"",OR(NOT(ISNUMBER(G22)),G22&lt;C22))),"日期异常",IF(COUNTIF($A$5:$A$24,A22)&gt;1,"编号重复","有效"))))</f>
        <v/>
      </c>
    </row>
    <row r="23" customFormat="false" ht="31.5" hidden="false" customHeight="true" outlineLevel="0" collapsed="false">
      <c r="A23" s="27"/>
      <c r="B23" s="27"/>
      <c r="C23" s="15"/>
      <c r="D23" s="11"/>
      <c r="E23" s="16" t="str">
        <f aca="false">IF($D23="","",IFERROR(VLOOKUP($D23,档位表!$A$5:$B$7,2,FALSE()),""))</f>
        <v/>
      </c>
      <c r="F23" s="17" t="str">
        <f aca="false">IF(OR(C23="",E23=""),"",IF(AND(ISNUMBER(C23),ISNUMBER(E23)),C23+E23,""))</f>
        <v/>
      </c>
      <c r="G23" s="15"/>
      <c r="H23" s="18" t="str">
        <f aca="false">IF(OR(P23&lt;&gt;"有效",G23="",G23&gt;BaseDate,C23&gt;BaseDate),"",G23-C23)</f>
        <v/>
      </c>
      <c r="I23" s="19" t="str">
        <f aca="false">IF(H23="","",IF(G23&lt;=F23,"是","否"))</f>
        <v/>
      </c>
      <c r="J23" s="18" t="str">
        <f aca="false">IF(H23="","",MAX(0,G23-F23))</f>
        <v/>
      </c>
      <c r="K23" s="27"/>
      <c r="L23" s="27"/>
      <c r="M23" s="27"/>
      <c r="N23" s="27"/>
      <c r="O23" s="18" t="str">
        <f aca="false">IF(OR(P23&lt;&gt;"有效",C23&gt;BaseDate),"",IF(OR(G23="",G23&gt;BaseDate),MAX(0,BaseDate-F23),""))</f>
        <v/>
      </c>
      <c r="P23" s="18" t="str">
        <f aca="false">IF(COUNTA(A23:D23,G23,K23:N23)=0,"",IF(OR(A23="",AND(B23&lt;&gt;"合同审查",B23&lt;&gt;"合规咨询",B23&lt;&gt;"争议支持",B23&lt;&gt;"日常咨询",B23&lt;&gt;"其他"),K23="",NOT(ISNUMBER(C23)),NOT(ISNUMBER(E23))),"缺必填/日期或档位无效",IF(OR(C23&lt;=0,E23&lt;0,AND(G23&lt;&gt;"",OR(NOT(ISNUMBER(G23)),G23&lt;C23))),"日期异常",IF(COUNTIF($A$5:$A$24,A23)&gt;1,"编号重复","有效"))))</f>
        <v/>
      </c>
    </row>
    <row r="24" customFormat="false" ht="31.5" hidden="false" customHeight="true" outlineLevel="0" collapsed="false">
      <c r="A24" s="27"/>
      <c r="B24" s="27"/>
      <c r="C24" s="15"/>
      <c r="D24" s="11"/>
      <c r="E24" s="16" t="str">
        <f aca="false">IF($D24="","",IFERROR(VLOOKUP($D24,档位表!$A$5:$B$7,2,FALSE()),""))</f>
        <v/>
      </c>
      <c r="F24" s="17" t="str">
        <f aca="false">IF(OR(C24="",E24=""),"",IF(AND(ISNUMBER(C24),ISNUMBER(E24)),C24+E24,""))</f>
        <v/>
      </c>
      <c r="G24" s="15"/>
      <c r="H24" s="18" t="str">
        <f aca="false">IF(OR(P24&lt;&gt;"有效",G24="",G24&gt;BaseDate,C24&gt;BaseDate),"",G24-C24)</f>
        <v/>
      </c>
      <c r="I24" s="19" t="str">
        <f aca="false">IF(H24="","",IF(G24&lt;=F24,"是","否"))</f>
        <v/>
      </c>
      <c r="J24" s="18" t="str">
        <f aca="false">IF(H24="","",MAX(0,G24-F24))</f>
        <v/>
      </c>
      <c r="K24" s="27"/>
      <c r="L24" s="27"/>
      <c r="M24" s="27"/>
      <c r="N24" s="27"/>
      <c r="O24" s="18" t="str">
        <f aca="false">IF(OR(P24&lt;&gt;"有效",C24&gt;BaseDate),"",IF(OR(G24="",G24&gt;BaseDate),MAX(0,BaseDate-F24),""))</f>
        <v/>
      </c>
      <c r="P24" s="18" t="str">
        <f aca="false">IF(COUNTA(A24:D24,G24,K24:N24)=0,"",IF(OR(A24="",AND(B24&lt;&gt;"合同审查",B24&lt;&gt;"合规咨询",B24&lt;&gt;"争议支持",B24&lt;&gt;"日常咨询",B24&lt;&gt;"其他"),K24="",NOT(ISNUMBER(C24)),NOT(ISNUMBER(E24))),"缺必填/日期或档位无效",IF(OR(C24&lt;=0,E24&lt;0,AND(G24&lt;&gt;"",OR(NOT(ISNUMBER(G24)),G24&lt;C24))),"日期异常",IF(COUNTIF($A$5:$A$24,A24)&gt;1,"编号重复","有效"))))</f>
        <v/>
      </c>
    </row>
  </sheetData>
  <autoFilter ref="A4:P24"/>
  <mergeCells count="3">
    <mergeCell ref="A1:P1"/>
    <mergeCell ref="A2:P2"/>
    <mergeCell ref="A3:P3"/>
  </mergeCells>
  <conditionalFormatting sqref="I5:I24">
    <cfRule type="expression" priority="2" aboveAverage="0" equalAverage="0" bottom="0" percent="0" rank="0" text="" dxfId="5">
      <formula>$I5="否"</formula>
    </cfRule>
  </conditionalFormatting>
  <conditionalFormatting sqref="J5:J24">
    <cfRule type="expression" priority="3" aboveAverage="0" equalAverage="0" bottom="0" percent="0" rank="0" text="" dxfId="5">
      <formula>AND(ISNUMBER($J5),$J5&gt;0)</formula>
    </cfRule>
  </conditionalFormatting>
  <dataValidations count="4">
    <dataValidation allowBlank="true" error="请从下拉列表选择题型" errorStyle="stop" errorTitle="输入不合法" operator="between" showDropDown="false" showErrorMessage="true" showInputMessage="false" sqref="B5:B24" type="list">
      <formula1>"合同审查,合规咨询,争议支持,日常咨询,其他"</formula1>
      <formula2>0</formula2>
    </dataValidation>
    <dataValidation allowBlank="true" error="请从下拉列表选择档位" errorStyle="stop" errorTitle="输入不合法" operator="between" showDropDown="false" showErrorMessage="true" showInputMessage="false" sqref="D5:D24" type="list">
      <formula1>"S1,S2,S3"</formula1>
      <formula2>0</formula2>
    </dataValidation>
    <dataValidation allowBlank="true" error="请输入有效日期" errorStyle="stop" operator="between" showDropDown="false" showErrorMessage="true" showInputMessage="false" sqref="C5:C24" type="date">
      <formula1>DATE(2000,1,1)</formula1>
      <formula2>DATE(2100,12,31)</formula2>
    </dataValidation>
    <dataValidation allowBlank="true" error="请输入有效日期" errorStyle="stop" operator="between" showDropDown="false" showErrorMessage="true" showInputMessage="false" sqref="G5:G24" type="date">
      <formula1>DATE(2000,1,1)</formula1>
      <formula2>DATE(2100,12,31)</formula2>
    </dataValidation>
  </dataValidations>
  <printOptions headings="false" gridLines="false" gridLinesSet="true" horizontalCentered="true" verticalCentered="false"/>
  <pageMargins left="0.3" right="0.3" top="0.5" bottom="0.5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&amp;K808080&amp;A｜第 &amp;P / &amp;N 页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2"/>
    <col collapsed="false" customWidth="true" hidden="false" outlineLevel="0" max="4" min="2" style="0" width="14"/>
    <col collapsed="false" customWidth="true" hidden="false" outlineLevel="0" max="5" min="5" style="0" width="12"/>
    <col collapsed="false" customWidth="true" hidden="false" outlineLevel="0" max="6" min="6" style="0" width="14"/>
  </cols>
  <sheetData>
    <row r="1" customFormat="false" ht="30" hidden="false" customHeight="true" outlineLevel="0" collapsed="false">
      <c r="A1" s="1" t="s">
        <v>120</v>
      </c>
      <c r="B1" s="1"/>
      <c r="C1" s="1"/>
      <c r="D1" s="1"/>
      <c r="E1" s="1"/>
      <c r="F1" s="1"/>
    </row>
    <row r="2" customFormat="false" ht="19.5" hidden="false" customHeight="true" outlineLevel="0" collapsed="false">
      <c r="A2" s="2" t="s">
        <v>121</v>
      </c>
      <c r="B2" s="2"/>
      <c r="C2" s="2"/>
      <c r="D2" s="2"/>
      <c r="E2" s="2"/>
      <c r="F2" s="2"/>
    </row>
    <row r="4" customFormat="false" ht="21.75" hidden="false" customHeight="true" outlineLevel="0" collapsed="false">
      <c r="A4" s="3" t="s">
        <v>66</v>
      </c>
      <c r="B4" s="3"/>
      <c r="C4" s="3"/>
      <c r="D4" s="3"/>
      <c r="E4" s="3"/>
      <c r="F4" s="3"/>
    </row>
    <row r="5" customFormat="false" ht="30" hidden="false" customHeight="true" outlineLevel="0" collapsed="false">
      <c r="A5" s="10" t="s">
        <v>67</v>
      </c>
      <c r="B5" s="10" t="s">
        <v>68</v>
      </c>
      <c r="C5" s="10" t="s">
        <v>69</v>
      </c>
      <c r="D5" s="10"/>
      <c r="E5" s="10"/>
      <c r="F5" s="10"/>
    </row>
    <row r="6" customFormat="false" ht="25.5" hidden="false" customHeight="true" outlineLevel="0" collapsed="false">
      <c r="A6" s="8" t="s">
        <v>70</v>
      </c>
      <c r="B6" s="16" t="n">
        <f aca="false">COUNTIFS(虚构示例!$A$5:$A$24,"&lt;&gt;",虚构示例!$C$5:$C$24,"&lt;="&amp;BaseDate,虚构示例!$P$5:$P$24,"有效")</f>
        <v>8</v>
      </c>
      <c r="C6" s="8" t="s">
        <v>71</v>
      </c>
      <c r="D6" s="8"/>
      <c r="E6" s="8"/>
      <c r="F6" s="8"/>
    </row>
    <row r="7" customFormat="false" ht="25.5" hidden="false" customHeight="true" outlineLevel="0" collapsed="false">
      <c r="A7" s="8" t="s">
        <v>72</v>
      </c>
      <c r="B7" s="16" t="n">
        <f aca="false">COUNT(虚构示例!$H$5:$H$24)</f>
        <v>6</v>
      </c>
      <c r="C7" s="8" t="s">
        <v>73</v>
      </c>
      <c r="D7" s="8"/>
      <c r="E7" s="8"/>
      <c r="F7" s="8"/>
    </row>
    <row r="8" customFormat="false" ht="25.5" hidden="false" customHeight="true" outlineLevel="0" collapsed="false">
      <c r="A8" s="8" t="s">
        <v>74</v>
      </c>
      <c r="B8" s="16" t="n">
        <f aca="false">COUNTIF(虚构示例!$I$5:$I$24,"是")</f>
        <v>5</v>
      </c>
      <c r="C8" s="8" t="s">
        <v>75</v>
      </c>
      <c r="D8" s="8"/>
      <c r="E8" s="8"/>
      <c r="F8" s="8"/>
    </row>
    <row r="9" customFormat="false" ht="25.5" hidden="false" customHeight="true" outlineLevel="0" collapsed="false">
      <c r="A9" s="8" t="s">
        <v>76</v>
      </c>
      <c r="B9" s="16" t="n">
        <f aca="false">COUNTIF(虚构示例!$I$5:$I$24,"否")</f>
        <v>1</v>
      </c>
      <c r="C9" s="8" t="s">
        <v>77</v>
      </c>
      <c r="D9" s="8"/>
      <c r="E9" s="8"/>
      <c r="F9" s="8"/>
    </row>
    <row r="10" customFormat="false" ht="25.5" hidden="false" customHeight="true" outlineLevel="0" collapsed="false">
      <c r="A10" s="8" t="s">
        <v>78</v>
      </c>
      <c r="B10" s="20" t="n">
        <f aca="false">IF(B7=0,"",B8/B7)</f>
        <v>0.833333333333333</v>
      </c>
      <c r="C10" s="8" t="s">
        <v>79</v>
      </c>
      <c r="D10" s="8"/>
      <c r="E10" s="8"/>
      <c r="F10" s="8"/>
    </row>
    <row r="11" customFormat="false" ht="25.5" hidden="false" customHeight="true" outlineLevel="0" collapsed="false">
      <c r="A11" s="8" t="s">
        <v>80</v>
      </c>
      <c r="B11" s="18" t="n">
        <f aca="false">IF(B7=0,"",SUM(虚构示例!$H$5:$H$24)/B7)</f>
        <v>4</v>
      </c>
      <c r="C11" s="8" t="s">
        <v>81</v>
      </c>
      <c r="D11" s="8"/>
      <c r="E11" s="8"/>
      <c r="F11" s="8"/>
    </row>
    <row r="12" customFormat="false" ht="25.5" hidden="false" customHeight="true" outlineLevel="0" collapsed="false">
      <c r="A12" s="8" t="s">
        <v>82</v>
      </c>
      <c r="B12" s="18" t="n">
        <f aca="false">IF(COUNT(虚构示例!$J$5:$J$24)=0,"",MAX(虚构示例!$J$5:$J$24))</f>
        <v>2</v>
      </c>
      <c r="C12" s="8" t="s">
        <v>83</v>
      </c>
      <c r="D12" s="8"/>
      <c r="E12" s="8"/>
      <c r="F12" s="8"/>
    </row>
    <row r="13" customFormat="false" ht="15" hidden="false" customHeight="true" outlineLevel="0" collapsed="false">
      <c r="A13" s="8" t="s">
        <v>6</v>
      </c>
      <c r="B13" s="17" t="n">
        <f aca="false">BaseDate</f>
        <v>46326</v>
      </c>
      <c r="C13" s="8" t="s">
        <v>84</v>
      </c>
      <c r="D13" s="8"/>
      <c r="E13" s="8"/>
      <c r="F13" s="8"/>
    </row>
    <row r="14" customFormat="false" ht="15" hidden="false" customHeight="false" outlineLevel="0" collapsed="false">
      <c r="A14" s="21" t="s">
        <v>85</v>
      </c>
      <c r="B14" s="0" t="n">
        <f aca="false">COUNTIF(虚构示例!$O$5:$O$24,"&gt;0")</f>
        <v>1</v>
      </c>
      <c r="C14" s="22" t="s">
        <v>86</v>
      </c>
      <c r="D14" s="22"/>
      <c r="E14" s="22"/>
      <c r="F14" s="22"/>
    </row>
    <row r="15" customFormat="false" ht="21.75" hidden="false" customHeight="true" outlineLevel="0" collapsed="false">
      <c r="A15" s="3" t="s">
        <v>87</v>
      </c>
      <c r="B15" s="3"/>
      <c r="C15" s="3"/>
      <c r="D15" s="3"/>
      <c r="E15" s="3"/>
      <c r="F15" s="3"/>
    </row>
    <row r="16" customFormat="false" ht="31.5" hidden="false" customHeight="true" outlineLevel="0" collapsed="false">
      <c r="A16" s="10" t="s">
        <v>50</v>
      </c>
      <c r="B16" s="10" t="s">
        <v>88</v>
      </c>
      <c r="C16" s="10" t="s">
        <v>89</v>
      </c>
      <c r="D16" s="10" t="s">
        <v>90</v>
      </c>
      <c r="E16" s="10" t="s">
        <v>78</v>
      </c>
      <c r="F16" s="10" t="s">
        <v>91</v>
      </c>
    </row>
    <row r="17" customFormat="false" ht="25.5" hidden="false" customHeight="true" outlineLevel="0" collapsed="false">
      <c r="A17" s="8" t="s">
        <v>92</v>
      </c>
      <c r="B17" s="16" t="n">
        <f aca="false">COUNTIFS(虚构示例!$B$5:$B$24,A17,虚构示例!$C$5:$C$24,"&lt;="&amp;BaseDate,虚构示例!$P$5:$P$24,"有效")</f>
        <v>3</v>
      </c>
      <c r="C17" s="16" t="n">
        <f aca="false">COUNTIFS(虚构示例!$B$5:$B$24,A17,虚构示例!$I$5:$I$24,"是")+COUNTIFS(虚构示例!$B$5:$B$24,A17,虚构示例!$I$5:$I$24,"否")</f>
        <v>3</v>
      </c>
      <c r="D17" s="16" t="n">
        <f aca="false">COUNTIFS(虚构示例!$B$5:$B$24,$A17,虚构示例!$I$5:$I$24,"是")</f>
        <v>3</v>
      </c>
      <c r="E17" s="20" t="n">
        <f aca="false">IF(C17=0,"",D17/C17)</f>
        <v>1</v>
      </c>
      <c r="F17" s="18" t="n">
        <f aca="false">IF(C17=0,"",SUMIF(虚构示例!$B$5:$B$24,$A17,虚构示例!$H$5:$H$24)/C17)</f>
        <v>2.66666666666667</v>
      </c>
    </row>
    <row r="18" customFormat="false" ht="25.5" hidden="false" customHeight="true" outlineLevel="0" collapsed="false">
      <c r="A18" s="8" t="s">
        <v>93</v>
      </c>
      <c r="B18" s="16" t="n">
        <f aca="false">COUNTIFS(虚构示例!$B$5:$B$24,A18,虚构示例!$C$5:$C$24,"&lt;="&amp;BaseDate,虚构示例!$P$5:$P$24,"有效")</f>
        <v>2</v>
      </c>
      <c r="C18" s="16" t="n">
        <f aca="false">COUNTIFS(虚构示例!$B$5:$B$24,A18,虚构示例!$I$5:$I$24,"是")+COUNTIFS(虚构示例!$B$5:$B$24,A18,虚构示例!$I$5:$I$24,"否")</f>
        <v>1</v>
      </c>
      <c r="D18" s="16" t="n">
        <f aca="false">COUNTIFS(虚构示例!$B$5:$B$24,$A18,虚构示例!$I$5:$I$24,"是")</f>
        <v>0</v>
      </c>
      <c r="E18" s="20" t="n">
        <f aca="false">IF(C18=0,"",D18/C18)</f>
        <v>0</v>
      </c>
      <c r="F18" s="18" t="n">
        <f aca="false">IF(C18=0,"",SUMIF(虚构示例!$B$5:$B$24,$A18,虚构示例!$H$5:$H$24)/C18)</f>
        <v>7</v>
      </c>
    </row>
    <row r="19" customFormat="false" ht="25.5" hidden="false" customHeight="true" outlineLevel="0" collapsed="false">
      <c r="A19" s="8" t="s">
        <v>94</v>
      </c>
      <c r="B19" s="16" t="n">
        <f aca="false">COUNTIFS(虚构示例!$B$5:$B$24,A19,虚构示例!$C$5:$C$24,"&lt;="&amp;BaseDate,虚构示例!$P$5:$P$24,"有效")</f>
        <v>1</v>
      </c>
      <c r="C19" s="16" t="n">
        <f aca="false">COUNTIFS(虚构示例!$B$5:$B$24,A19,虚构示例!$I$5:$I$24,"是")+COUNTIFS(虚构示例!$B$5:$B$24,A19,虚构示例!$I$5:$I$24,"否")</f>
        <v>1</v>
      </c>
      <c r="D19" s="16" t="n">
        <f aca="false">COUNTIFS(虚构示例!$B$5:$B$24,$A19,虚构示例!$I$5:$I$24,"是")</f>
        <v>1</v>
      </c>
      <c r="E19" s="20" t="n">
        <f aca="false">IF(C19=0,"",D19/C19)</f>
        <v>1</v>
      </c>
      <c r="F19" s="18" t="n">
        <f aca="false">IF(C19=0,"",SUMIF(虚构示例!$B$5:$B$24,$A19,虚构示例!$H$5:$H$24)/C19)</f>
        <v>2</v>
      </c>
    </row>
    <row r="20" customFormat="false" ht="25.5" hidden="false" customHeight="true" outlineLevel="0" collapsed="false">
      <c r="A20" s="8" t="s">
        <v>95</v>
      </c>
      <c r="B20" s="16" t="n">
        <f aca="false">COUNTIFS(虚构示例!$B$5:$B$24,A20,虚构示例!$C$5:$C$24,"&lt;="&amp;BaseDate,虚构示例!$P$5:$P$24,"有效")</f>
        <v>2</v>
      </c>
      <c r="C20" s="16" t="n">
        <f aca="false">COUNTIFS(虚构示例!$B$5:$B$24,A20,虚构示例!$I$5:$I$24,"是")+COUNTIFS(虚构示例!$B$5:$B$24,A20,虚构示例!$I$5:$I$24,"否")</f>
        <v>1</v>
      </c>
      <c r="D20" s="16" t="n">
        <f aca="false">COUNTIFS(虚构示例!$B$5:$B$24,$A20,虚构示例!$I$5:$I$24,"是")</f>
        <v>1</v>
      </c>
      <c r="E20" s="20" t="n">
        <f aca="false">IF(C20=0,"",D20/C20)</f>
        <v>1</v>
      </c>
      <c r="F20" s="18" t="n">
        <f aca="false">IF(C20=0,"",SUMIF(虚构示例!$B$5:$B$24,$A20,虚构示例!$H$5:$H$24)/C20)</f>
        <v>7</v>
      </c>
    </row>
    <row r="21" customFormat="false" ht="25.5" hidden="false" customHeight="true" outlineLevel="0" collapsed="false">
      <c r="A21" s="8" t="s">
        <v>96</v>
      </c>
      <c r="B21" s="16" t="n">
        <f aca="false">COUNTIFS(虚构示例!$B$5:$B$24,A21,虚构示例!$C$5:$C$24,"&lt;="&amp;BaseDate,虚构示例!$P$5:$P$24,"有效")</f>
        <v>0</v>
      </c>
      <c r="C21" s="16" t="n">
        <f aca="false">COUNTIFS(虚构示例!$B$5:$B$24,A21,虚构示例!$I$5:$I$24,"是")+COUNTIFS(虚构示例!$B$5:$B$24,A21,虚构示例!$I$5:$I$24,"否")</f>
        <v>0</v>
      </c>
      <c r="D21" s="16" t="n">
        <f aca="false">COUNTIFS(虚构示例!$B$5:$B$24,$A21,虚构示例!$I$5:$I$24,"是")</f>
        <v>0</v>
      </c>
      <c r="E21" s="20" t="str">
        <f aca="false">IF(C21=0,"",D21/C21)</f>
        <v/>
      </c>
      <c r="F21" s="18" t="str">
        <f aca="false">IF(C21=0,"",SUMIF(虚构示例!$B$5:$B$24,$A21,虚构示例!$H$5:$H$24)/C21)</f>
        <v/>
      </c>
    </row>
    <row r="22" customFormat="false" ht="15" hidden="false" customHeight="false" outlineLevel="0" collapsed="false">
      <c r="A22" s="23" t="s">
        <v>97</v>
      </c>
      <c r="B22" s="24" t="n">
        <f aca="false">SUM(B17:B21)</f>
        <v>8</v>
      </c>
      <c r="C22" s="24" t="n">
        <f aca="false">SUM(C17:C21)</f>
        <v>6</v>
      </c>
      <c r="D22" s="24" t="n">
        <f aca="false">SUM(D17:D21)</f>
        <v>5</v>
      </c>
      <c r="E22" s="25" t="n">
        <f aca="false">IF(C22=0,"",D22/C22)</f>
        <v>0.833333333333333</v>
      </c>
      <c r="F22" s="26" t="n">
        <f aca="false">B11</f>
        <v>4</v>
      </c>
    </row>
    <row r="24" customFormat="false" ht="39.75" hidden="false" customHeight="true" outlineLevel="0" collapsed="false">
      <c r="A24" s="4" t="s">
        <v>98</v>
      </c>
      <c r="B24" s="4"/>
      <c r="C24" s="4"/>
      <c r="D24" s="4"/>
      <c r="E24" s="4"/>
      <c r="F24" s="4"/>
    </row>
  </sheetData>
  <mergeCells count="15">
    <mergeCell ref="A1:F1"/>
    <mergeCell ref="A2:F2"/>
    <mergeCell ref="A4:F4"/>
    <mergeCell ref="C5:F5"/>
    <mergeCell ref="C6:F6"/>
    <mergeCell ref="C7:F7"/>
    <mergeCell ref="C8:F8"/>
    <mergeCell ref="C9:F9"/>
    <mergeCell ref="C10:F10"/>
    <mergeCell ref="C11:F11"/>
    <mergeCell ref="C12:F12"/>
    <mergeCell ref="C13:F13"/>
    <mergeCell ref="C14:F14"/>
    <mergeCell ref="A15:F15"/>
    <mergeCell ref="A24:F24"/>
  </mergeCells>
  <printOptions headings="false" gridLines="false" gridLinesSet="true" horizontalCentered="true" verticalCentered="false"/>
  <pageMargins left="0.3" right="0.3" top="0.5" bottom="0.5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&amp;K808080&amp;A｜第 &amp;P /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Office Excel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模拟示例</cp:category>
  <dcterms:created xsi:type="dcterms:W3CDTF">2026-10-29T08:48:18Z</dcterms:created>
  <dc:creator/>
  <dc:description>法务工作量登记与指标模板；档位为模拟口径</dc:description>
  <dc:language>en-US</dc:language>
  <cp:lastModifiedBy/>
  <dcterms:modified xsi:type="dcterms:W3CDTF">2026-10-29T09:44:41Z</dcterms:modified>
  <cp:revision>0</cp:revision>
  <dc:subject>法务运营模拟模板</dc:subject>
  <dc:title>法务工作量与响应指标 v0.1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